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109"/>
  <workbookPr/>
  <mc:AlternateContent xmlns:mc="http://schemas.openxmlformats.org/markup-compatibility/2006">
    <mc:Choice Requires="x15">
      <x15ac:absPath xmlns:x15ac="http://schemas.microsoft.com/office/spreadsheetml/2010/11/ac" url="/Users/YPCGroup/Desktop/"/>
    </mc:Choice>
  </mc:AlternateContent>
  <bookViews>
    <workbookView xWindow="160" yWindow="460" windowWidth="50300" windowHeight="18720" tabRatio="500" activeTab="1"/>
  </bookViews>
  <sheets>
    <sheet name="Rate Increase Scenario" sheetId="1" r:id="rId1"/>
    <sheet name="30% Losing Your Job Scenario" sheetId="2" r:id="rId2"/>
  </sheets>
  <definedNames>
    <definedName name="_xlnm._FilterDatabase" localSheetId="0" hidden="1">'Rate Increase Scenario'!$A$3:$AE$13</definedName>
  </definedNames>
  <calcPr calcId="15000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I8" i="2" l="1"/>
  <c r="I7" i="2"/>
  <c r="I10" i="2"/>
  <c r="C7" i="2"/>
  <c r="J13" i="2"/>
  <c r="J15" i="2"/>
  <c r="J17" i="2"/>
  <c r="J19" i="2"/>
  <c r="K13" i="2"/>
  <c r="K15" i="2"/>
  <c r="K17" i="2"/>
  <c r="K19" i="2"/>
  <c r="L13" i="2"/>
  <c r="L15" i="2"/>
  <c r="L17" i="2"/>
  <c r="L19" i="2"/>
  <c r="M13" i="2"/>
  <c r="M15" i="2"/>
  <c r="M17" i="2"/>
  <c r="M19" i="2"/>
  <c r="N13" i="2"/>
  <c r="N15" i="2"/>
  <c r="N17" i="2"/>
  <c r="N19" i="2"/>
  <c r="O13" i="2"/>
  <c r="O15" i="2"/>
  <c r="O17" i="2"/>
  <c r="O19" i="2"/>
  <c r="P13" i="2"/>
  <c r="P15" i="2"/>
  <c r="P17" i="2"/>
  <c r="P19" i="2"/>
  <c r="Q13" i="2"/>
  <c r="Q15" i="2"/>
  <c r="Q17" i="2"/>
  <c r="Q19" i="2"/>
  <c r="R13" i="2"/>
  <c r="R15" i="2"/>
  <c r="R17" i="2"/>
  <c r="R19" i="2"/>
  <c r="S13" i="2"/>
  <c r="S15" i="2"/>
  <c r="S17" i="2"/>
  <c r="S19" i="2"/>
  <c r="T13" i="2"/>
  <c r="T15" i="2"/>
  <c r="T17" i="2"/>
  <c r="T19" i="2"/>
  <c r="U13" i="2"/>
  <c r="U15" i="2"/>
  <c r="U17" i="2"/>
  <c r="U19" i="2"/>
  <c r="J24" i="2"/>
  <c r="J26" i="2"/>
  <c r="J28" i="2"/>
  <c r="J30" i="2"/>
  <c r="K24" i="2"/>
  <c r="K26" i="2"/>
  <c r="K28" i="2"/>
  <c r="K30" i="2"/>
  <c r="L24" i="2"/>
  <c r="L26" i="2"/>
  <c r="L28" i="2"/>
  <c r="L30" i="2"/>
  <c r="M24" i="2"/>
  <c r="M26" i="2"/>
  <c r="M28" i="2"/>
  <c r="M30" i="2"/>
  <c r="N24" i="2"/>
  <c r="N26" i="2"/>
  <c r="N28" i="2"/>
  <c r="N30" i="2"/>
  <c r="O24" i="2"/>
  <c r="O26" i="2"/>
  <c r="O28" i="2"/>
  <c r="O30" i="2"/>
  <c r="P24" i="2"/>
  <c r="P26" i="2"/>
  <c r="P28" i="2"/>
  <c r="P30" i="2"/>
  <c r="Q24" i="2"/>
  <c r="Q26" i="2"/>
  <c r="Q28" i="2"/>
  <c r="Q30" i="2"/>
  <c r="R24" i="2"/>
  <c r="R26" i="2"/>
  <c r="R28" i="2"/>
  <c r="R30" i="2"/>
  <c r="S24" i="2"/>
  <c r="S26" i="2"/>
  <c r="S28" i="2"/>
  <c r="S30" i="2"/>
  <c r="T24" i="2"/>
  <c r="T26" i="2"/>
  <c r="T28" i="2"/>
  <c r="T30" i="2"/>
  <c r="U24" i="2"/>
  <c r="U26" i="2"/>
  <c r="U28" i="2"/>
  <c r="U30" i="2"/>
  <c r="F10" i="2"/>
  <c r="F7" i="2"/>
  <c r="F8" i="2"/>
  <c r="F9" i="2"/>
  <c r="F11" i="2"/>
  <c r="C10" i="2"/>
  <c r="C8" i="2"/>
  <c r="C9" i="2"/>
  <c r="C11" i="2"/>
  <c r="I9" i="2"/>
  <c r="I17" i="1"/>
  <c r="J17" i="1"/>
  <c r="K17" i="1"/>
  <c r="L17" i="1"/>
  <c r="M17" i="1"/>
  <c r="I18" i="1"/>
  <c r="J18" i="1"/>
  <c r="K18" i="1"/>
  <c r="L18" i="1"/>
  <c r="M18" i="1"/>
  <c r="I19" i="1"/>
  <c r="J19" i="1"/>
  <c r="K19" i="1"/>
  <c r="L19" i="1"/>
  <c r="M19" i="1"/>
  <c r="I20" i="1"/>
  <c r="J20" i="1"/>
  <c r="K20" i="1"/>
  <c r="L20" i="1"/>
  <c r="M20" i="1"/>
  <c r="I21" i="1"/>
  <c r="J21" i="1"/>
  <c r="K21" i="1"/>
  <c r="L21" i="1"/>
  <c r="M21" i="1"/>
  <c r="W9" i="1"/>
  <c r="I22" i="1"/>
  <c r="J22" i="1"/>
  <c r="K22" i="1"/>
  <c r="L22" i="1"/>
  <c r="M22" i="1"/>
  <c r="I23" i="1"/>
  <c r="J23" i="1"/>
  <c r="K23" i="1"/>
  <c r="L23" i="1"/>
  <c r="M23" i="1"/>
  <c r="I24" i="1"/>
  <c r="J24" i="1"/>
  <c r="K24" i="1"/>
  <c r="L24" i="1"/>
  <c r="M24" i="1"/>
  <c r="I25" i="1"/>
  <c r="J25" i="1"/>
  <c r="K25" i="1"/>
  <c r="L25" i="1"/>
  <c r="M25" i="1"/>
  <c r="I26" i="1"/>
  <c r="J26" i="1"/>
  <c r="K26" i="1"/>
  <c r="L26" i="1"/>
  <c r="M26" i="1"/>
  <c r="H18" i="1"/>
  <c r="H19" i="1"/>
  <c r="H20" i="1"/>
  <c r="H21" i="1"/>
  <c r="H22" i="1"/>
  <c r="H23" i="1"/>
  <c r="H24" i="1"/>
  <c r="H25" i="1"/>
  <c r="H26" i="1"/>
  <c r="H17" i="1"/>
  <c r="AS17" i="1"/>
  <c r="AT17" i="1"/>
  <c r="AU17" i="1"/>
  <c r="AV17" i="1"/>
  <c r="AW17" i="1"/>
  <c r="AS18" i="1"/>
  <c r="AT18" i="1"/>
  <c r="AU18" i="1"/>
  <c r="AV18" i="1"/>
  <c r="AW18" i="1"/>
  <c r="AS19" i="1"/>
  <c r="AT19" i="1"/>
  <c r="AU19" i="1"/>
  <c r="AV19" i="1"/>
  <c r="AW19" i="1"/>
  <c r="AS20" i="1"/>
  <c r="AT20" i="1"/>
  <c r="AU20" i="1"/>
  <c r="AV20" i="1"/>
  <c r="AW20" i="1"/>
  <c r="AS21" i="1"/>
  <c r="AT21" i="1"/>
  <c r="AU21" i="1"/>
  <c r="AV21" i="1"/>
  <c r="AW21" i="1"/>
  <c r="AS22" i="1"/>
  <c r="AT22" i="1"/>
  <c r="AU22" i="1"/>
  <c r="AV22" i="1"/>
  <c r="AW22" i="1"/>
  <c r="AS23" i="1"/>
  <c r="AT23" i="1"/>
  <c r="AU23" i="1"/>
  <c r="AV23" i="1"/>
  <c r="AW23" i="1"/>
  <c r="AS24" i="1"/>
  <c r="AT24" i="1"/>
  <c r="AU24" i="1"/>
  <c r="AV24" i="1"/>
  <c r="AW24" i="1"/>
  <c r="AS25" i="1"/>
  <c r="AT25" i="1"/>
  <c r="AU25" i="1"/>
  <c r="AV25" i="1"/>
  <c r="AW25" i="1"/>
  <c r="AS26" i="1"/>
  <c r="AT26" i="1"/>
  <c r="AU26" i="1"/>
  <c r="AV26" i="1"/>
  <c r="AW26" i="1"/>
  <c r="AR18" i="1"/>
  <c r="AR19" i="1"/>
  <c r="AR20" i="1"/>
  <c r="AR21" i="1"/>
  <c r="AR22" i="1"/>
  <c r="AR23" i="1"/>
  <c r="AR24" i="1"/>
  <c r="AR25" i="1"/>
  <c r="AR26" i="1"/>
  <c r="AR17" i="1"/>
  <c r="W5" i="1"/>
  <c r="W6" i="1"/>
  <c r="W7" i="1"/>
  <c r="W8" i="1"/>
  <c r="W10" i="1"/>
  <c r="W11" i="1"/>
  <c r="W12" i="1"/>
  <c r="W13" i="1"/>
  <c r="W4" i="1"/>
  <c r="AQ18" i="1"/>
  <c r="AQ19" i="1"/>
  <c r="AQ20" i="1"/>
  <c r="AQ21" i="1"/>
  <c r="AQ22" i="1"/>
  <c r="AQ23" i="1"/>
  <c r="AQ24" i="1"/>
  <c r="AQ25" i="1"/>
  <c r="AQ26" i="1"/>
  <c r="AQ17" i="1"/>
  <c r="AO26" i="1"/>
  <c r="AO25" i="1"/>
  <c r="AO24" i="1"/>
  <c r="AO23" i="1"/>
  <c r="AO22" i="1"/>
  <c r="AO21" i="1"/>
  <c r="AO20" i="1"/>
  <c r="AO19" i="1"/>
  <c r="AO18" i="1"/>
  <c r="AO17" i="1"/>
  <c r="G18" i="1"/>
  <c r="G19" i="1"/>
  <c r="G20" i="1"/>
  <c r="G21" i="1"/>
  <c r="G22" i="1"/>
  <c r="G23" i="1"/>
  <c r="G24" i="1"/>
  <c r="G25" i="1"/>
  <c r="G26" i="1"/>
  <c r="G17" i="1"/>
  <c r="E18" i="1"/>
  <c r="E19" i="1"/>
  <c r="E20" i="1"/>
  <c r="E21" i="1"/>
  <c r="E22" i="1"/>
  <c r="E23" i="1"/>
  <c r="E24" i="1"/>
  <c r="E25" i="1"/>
  <c r="E26" i="1"/>
  <c r="E17" i="1"/>
  <c r="E33" i="1"/>
  <c r="E34" i="1"/>
  <c r="E35" i="1"/>
  <c r="E36" i="1"/>
  <c r="E37" i="1"/>
  <c r="E38" i="1"/>
  <c r="E39" i="1"/>
  <c r="E40" i="1"/>
  <c r="E41" i="1"/>
  <c r="E32" i="1"/>
  <c r="I28" i="1"/>
  <c r="J28" i="1"/>
  <c r="K28" i="1"/>
  <c r="L28" i="1"/>
  <c r="M28" i="1"/>
  <c r="U4" i="1"/>
  <c r="V4" i="1"/>
  <c r="AE4" i="1"/>
  <c r="AD4" i="1"/>
  <c r="G32" i="1"/>
  <c r="I32" i="1"/>
  <c r="U5" i="1"/>
  <c r="V5" i="1"/>
  <c r="AE5" i="1"/>
  <c r="AD5" i="1"/>
  <c r="G33" i="1"/>
  <c r="I33" i="1"/>
  <c r="U6" i="1"/>
  <c r="V6" i="1"/>
  <c r="AE6" i="1"/>
  <c r="AD6" i="1"/>
  <c r="G34" i="1"/>
  <c r="I34" i="1"/>
  <c r="U7" i="1"/>
  <c r="V7" i="1"/>
  <c r="AE7" i="1"/>
  <c r="AD7" i="1"/>
  <c r="G35" i="1"/>
  <c r="I35" i="1"/>
  <c r="U8" i="1"/>
  <c r="V8" i="1"/>
  <c r="AE8" i="1"/>
  <c r="AD8" i="1"/>
  <c r="G36" i="1"/>
  <c r="I36" i="1"/>
  <c r="U9" i="1"/>
  <c r="V9" i="1"/>
  <c r="AE9" i="1"/>
  <c r="AD9" i="1"/>
  <c r="G37" i="1"/>
  <c r="I37" i="1"/>
  <c r="U13" i="1"/>
  <c r="V13" i="1"/>
  <c r="AE13" i="1"/>
  <c r="AD13" i="1"/>
  <c r="G41" i="1"/>
  <c r="I41" i="1"/>
  <c r="U10" i="1"/>
  <c r="V10" i="1"/>
  <c r="AE10" i="1"/>
  <c r="AD10" i="1"/>
  <c r="G38" i="1"/>
  <c r="I38" i="1"/>
  <c r="U11" i="1"/>
  <c r="V11" i="1"/>
  <c r="AE11" i="1"/>
  <c r="AD11" i="1"/>
  <c r="G39" i="1"/>
  <c r="I39" i="1"/>
  <c r="U12" i="1"/>
  <c r="V12" i="1"/>
  <c r="AE12" i="1"/>
  <c r="AD12" i="1"/>
  <c r="G40" i="1"/>
  <c r="I40" i="1"/>
  <c r="I43" i="1"/>
  <c r="J32" i="1"/>
  <c r="J33" i="1"/>
  <c r="J34" i="1"/>
  <c r="J35" i="1"/>
  <c r="J36" i="1"/>
  <c r="J37" i="1"/>
  <c r="J41" i="1"/>
  <c r="J38" i="1"/>
  <c r="J39" i="1"/>
  <c r="J40" i="1"/>
  <c r="J43" i="1"/>
  <c r="K32" i="1"/>
  <c r="K33" i="1"/>
  <c r="K34" i="1"/>
  <c r="K35" i="1"/>
  <c r="K36" i="1"/>
  <c r="K37" i="1"/>
  <c r="K41" i="1"/>
  <c r="K38" i="1"/>
  <c r="K39" i="1"/>
  <c r="K40" i="1"/>
  <c r="K43" i="1"/>
  <c r="L32" i="1"/>
  <c r="L33" i="1"/>
  <c r="L34" i="1"/>
  <c r="L35" i="1"/>
  <c r="L36" i="1"/>
  <c r="L37" i="1"/>
  <c r="L41" i="1"/>
  <c r="L38" i="1"/>
  <c r="L39" i="1"/>
  <c r="L40" i="1"/>
  <c r="L43" i="1"/>
  <c r="M32" i="1"/>
  <c r="M33" i="1"/>
  <c r="M34" i="1"/>
  <c r="M35" i="1"/>
  <c r="M36" i="1"/>
  <c r="M37" i="1"/>
  <c r="M41" i="1"/>
  <c r="M38" i="1"/>
  <c r="M39" i="1"/>
  <c r="M40" i="1"/>
  <c r="M43" i="1"/>
  <c r="H33" i="1"/>
  <c r="H34" i="1"/>
  <c r="H35" i="1"/>
  <c r="H36" i="1"/>
  <c r="H37" i="1"/>
  <c r="H38" i="1"/>
  <c r="H39" i="1"/>
  <c r="H40" i="1"/>
  <c r="H41" i="1"/>
  <c r="H32" i="1"/>
  <c r="Y5" i="1"/>
  <c r="AA5" i="1"/>
  <c r="Y6" i="1"/>
  <c r="AA6" i="1"/>
  <c r="Y7" i="1"/>
  <c r="AA7" i="1"/>
  <c r="Y8" i="1"/>
  <c r="AA8" i="1"/>
  <c r="Y9" i="1"/>
  <c r="AA9" i="1"/>
  <c r="Y10" i="1"/>
  <c r="AA10" i="1"/>
  <c r="Y11" i="1"/>
  <c r="AA11" i="1"/>
  <c r="Y12" i="1"/>
  <c r="AA12" i="1"/>
  <c r="Y13" i="1"/>
  <c r="AA13" i="1"/>
  <c r="Y4" i="1"/>
  <c r="AA4" i="1"/>
  <c r="H43" i="1"/>
  <c r="G43" i="1"/>
  <c r="H28" i="1"/>
  <c r="G28" i="1"/>
  <c r="W2" i="1"/>
  <c r="U2" i="1"/>
  <c r="V2" i="1"/>
  <c r="Y2" i="1"/>
  <c r="AA2" i="1"/>
  <c r="AB2" i="1"/>
  <c r="AC2" i="1"/>
  <c r="AE2" i="1"/>
  <c r="L13" i="1"/>
  <c r="L12" i="1"/>
  <c r="L11" i="1"/>
  <c r="L10" i="1"/>
  <c r="L9" i="1"/>
  <c r="L8" i="1"/>
  <c r="L7" i="1"/>
  <c r="L6" i="1"/>
  <c r="L5" i="1"/>
  <c r="L4" i="1"/>
  <c r="L2" i="1"/>
</calcChain>
</file>

<file path=xl/sharedStrings.xml><?xml version="1.0" encoding="utf-8"?>
<sst xmlns="http://schemas.openxmlformats.org/spreadsheetml/2006/main" count="175" uniqueCount="123">
  <si>
    <t>Property Name</t>
  </si>
  <si>
    <t>Address</t>
  </si>
  <si>
    <t>Suburb</t>
  </si>
  <si>
    <t>County</t>
  </si>
  <si>
    <t>Postcode</t>
  </si>
  <si>
    <t>Date Bought</t>
  </si>
  <si>
    <t>Purchase Price</t>
  </si>
  <si>
    <t>Current Valuation</t>
  </si>
  <si>
    <t>Mortgage Owing</t>
  </si>
  <si>
    <t>Mortgage Lender</t>
  </si>
  <si>
    <t>LTV</t>
  </si>
  <si>
    <t>Interest Rate</t>
  </si>
  <si>
    <t>Repayment Type</t>
  </si>
  <si>
    <t>Agents Fee</t>
  </si>
  <si>
    <t>Net Rent</t>
  </si>
  <si>
    <t>Service Charge</t>
  </si>
  <si>
    <t>Ground Rent</t>
  </si>
  <si>
    <t>Buildings Insurance</t>
  </si>
  <si>
    <t>Other</t>
  </si>
  <si>
    <t>Mortgage Payment</t>
  </si>
  <si>
    <t>10 Test St</t>
  </si>
  <si>
    <t>Example</t>
  </si>
  <si>
    <t>Test St</t>
  </si>
  <si>
    <t>London</t>
  </si>
  <si>
    <t>N1 1AA</t>
  </si>
  <si>
    <t>ABC Bank</t>
  </si>
  <si>
    <t>Tie In Date</t>
  </si>
  <si>
    <t>31 Sept 2023</t>
  </si>
  <si>
    <t>Agents %</t>
  </si>
  <si>
    <t>Annual Service Charge</t>
  </si>
  <si>
    <t>Annual Ground Rent</t>
  </si>
  <si>
    <t>Profit /Loss</t>
  </si>
  <si>
    <t>Interest Rate Increases</t>
  </si>
  <si>
    <t>Fixed Rate</t>
  </si>
  <si>
    <t>Repay/Interest Only</t>
  </si>
  <si>
    <t>Interest Rate Type</t>
  </si>
  <si>
    <t>Fixed</t>
  </si>
  <si>
    <t>Variable</t>
  </si>
  <si>
    <t>CURRENT</t>
  </si>
  <si>
    <t>Interest Rate Increase</t>
  </si>
  <si>
    <t>MORTGAGE</t>
  </si>
  <si>
    <t>New Mortgage Payments</t>
  </si>
  <si>
    <t>Repayment</t>
  </si>
  <si>
    <t>Interest Only</t>
  </si>
  <si>
    <t>Profit before Mortgage</t>
  </si>
  <si>
    <t>Gross Mthly Rent</t>
  </si>
  <si>
    <t>Gladfish Interest Rate Calculator</t>
  </si>
  <si>
    <t>Property 1</t>
  </si>
  <si>
    <t>Property 2</t>
  </si>
  <si>
    <t>Property 3</t>
  </si>
  <si>
    <t>Property 4</t>
  </si>
  <si>
    <t>Property 5</t>
  </si>
  <si>
    <t>Property 6</t>
  </si>
  <si>
    <t>Property 7</t>
  </si>
  <si>
    <t>Property 8</t>
  </si>
  <si>
    <t>Property 9</t>
  </si>
  <si>
    <t>Property 10</t>
  </si>
  <si>
    <t>Profit b4 Mort</t>
  </si>
  <si>
    <t>New Profit/Loss After Mortgage</t>
  </si>
  <si>
    <t xml:space="preserve">© Gladfish Property Investment 2020 </t>
  </si>
  <si>
    <t>https://www.gladfish.com/covid19/</t>
  </si>
  <si>
    <t>Term (Months)</t>
  </si>
  <si>
    <t>Repayment Mortgage Based</t>
  </si>
  <si>
    <t xml:space="preserve">This is for illustration purposes only and we make no statement as to the accuracy of this document. Please be sure to check that each calculation is correct before relying on the information it provides. </t>
  </si>
  <si>
    <t>Disclaimer</t>
  </si>
  <si>
    <t>Portfolio Management Scenarios</t>
  </si>
  <si>
    <t>Place Entries into the Yellow boxes</t>
  </si>
  <si>
    <t xml:space="preserve">© Gladfish Property Investment Ltd 2020 All Rights Reserved. </t>
  </si>
  <si>
    <t>30% Losing Your Job</t>
  </si>
  <si>
    <t>Disclaimer: We make no claims as to the accuracy of this worksheet. Be sure to check the calculations before making decisions based on the results.</t>
  </si>
  <si>
    <t>How Much Savings Do You Have?</t>
  </si>
  <si>
    <t>1. CURRENT SITUATION</t>
  </si>
  <si>
    <t>2. DETAILED SCENARIO</t>
  </si>
  <si>
    <t xml:space="preserve">OR </t>
  </si>
  <si>
    <t>3. SIMPLE SCENARIO</t>
  </si>
  <si>
    <t>Income</t>
  </si>
  <si>
    <t>drop in Current Salary</t>
  </si>
  <si>
    <t>Less Expenses</t>
  </si>
  <si>
    <t>Remaning</t>
  </si>
  <si>
    <t>Savings</t>
  </si>
  <si>
    <t>No. of Month you can survive</t>
  </si>
  <si>
    <t>Month 1</t>
  </si>
  <si>
    <t xml:space="preserve">Month 2 </t>
  </si>
  <si>
    <t>Month 3</t>
  </si>
  <si>
    <t>Month 4</t>
  </si>
  <si>
    <t xml:space="preserve">Month 5 </t>
  </si>
  <si>
    <t xml:space="preserve">Month 6 </t>
  </si>
  <si>
    <t xml:space="preserve">Month 7 </t>
  </si>
  <si>
    <t>Month 8</t>
  </si>
  <si>
    <t xml:space="preserve">Month 9 </t>
  </si>
  <si>
    <t>Month 10</t>
  </si>
  <si>
    <t>Month 11</t>
  </si>
  <si>
    <t>Month 12</t>
  </si>
  <si>
    <t>YEAR ONE</t>
  </si>
  <si>
    <t>Current Monthly Income</t>
  </si>
  <si>
    <t>New Monthly Income</t>
  </si>
  <si>
    <t>Earned Income</t>
  </si>
  <si>
    <t>Expenses</t>
  </si>
  <si>
    <t>Business Income</t>
  </si>
  <si>
    <t>Property Portfolio Income</t>
  </si>
  <si>
    <t>Excess/Shortfall</t>
  </si>
  <si>
    <t xml:space="preserve">Shares/Dividend </t>
  </si>
  <si>
    <t>Other:</t>
  </si>
  <si>
    <t>Savings Remaining</t>
  </si>
  <si>
    <t>YEAR TWO</t>
  </si>
  <si>
    <t>Month 13</t>
  </si>
  <si>
    <t>Month 14</t>
  </si>
  <si>
    <t>Month 15</t>
  </si>
  <si>
    <t>Month 16</t>
  </si>
  <si>
    <t>Month 17</t>
  </si>
  <si>
    <t>Month 18</t>
  </si>
  <si>
    <t>Month 19</t>
  </si>
  <si>
    <t>Month 20</t>
  </si>
  <si>
    <t>Month 21</t>
  </si>
  <si>
    <t>Month 22</t>
  </si>
  <si>
    <t>Month 23</t>
  </si>
  <si>
    <t>Month 24</t>
  </si>
  <si>
    <t>Current Monthly Expenses</t>
  </si>
  <si>
    <t>New Monthly Expenses</t>
  </si>
  <si>
    <t>Rent/Mortgage</t>
  </si>
  <si>
    <t>Portfolio Mortgages</t>
  </si>
  <si>
    <t>Portfolio Costs</t>
  </si>
  <si>
    <t>Debt Servicing</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</si>
</sst>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809]* #,##0_-;\-[$£-809]* #,##0_-;_-[$£-809]* &quot;-&quot;??_-;_-@_-"/>
    <numFmt numFmtId="165" formatCode="_(* #,##0_);_(* \(#,##0\);_(* &quot;-&quot;??_);_(@_)"/>
    <numFmt numFmtId="166" formatCode="_(* #,##0.0_);_(* \(#,##0.0\);_(* &quot;-&quot;??_);_(@_)"/>
  </numFmts>
  <fonts count="7" x14ac:knownFonts="1">
    <font>
      <sz val="12"/>
      <color theme="1"/>
      <name val="Calibri"/>
      <family val="2"/>
      <scheme val="minor"/>
    </font>
    <font>
      <sz val="12"/>
      <color theme="1"/>
      <name val="Calibri"/>
      <family val="2"/>
      <scheme val="minor"/>
    </font>
    <font>
      <b/>
      <sz val="12"/>
      <color theme="1"/>
      <name val="Calibri"/>
      <family val="2"/>
      <scheme val="minor"/>
    </font>
    <font>
      <i/>
      <sz val="12"/>
      <color theme="1"/>
      <name val="Calibri"/>
      <scheme val="minor"/>
    </font>
    <font>
      <u/>
      <sz val="12"/>
      <color theme="10"/>
      <name val="Calibri"/>
      <family val="2"/>
      <scheme val="minor"/>
    </font>
    <font>
      <u/>
      <sz val="12"/>
      <color theme="11"/>
      <name val="Calibri"/>
      <family val="2"/>
      <scheme val="minor"/>
    </font>
    <font>
      <b/>
      <sz val="16"/>
      <color theme="1"/>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7"/>
        <bgColor indexed="64"/>
      </patternFill>
    </fill>
    <fill>
      <patternFill patternType="solid">
        <fgColor theme="3"/>
        <bgColor indexed="64"/>
      </patternFill>
    </fill>
    <fill>
      <patternFill patternType="solid">
        <fgColor rgb="FF00B050"/>
        <bgColor indexed="64"/>
      </patternFill>
    </fill>
    <fill>
      <patternFill patternType="solid">
        <fgColor rgb="FF00B0F0"/>
        <bgColor indexed="64"/>
      </patternFill>
    </fill>
  </fills>
  <borders count="1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s>
  <cellStyleXfs count="13">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cellStyleXfs>
  <cellXfs count="61">
    <xf numFmtId="0" fontId="0" fillId="0" borderId="0" xfId="0"/>
    <xf numFmtId="0" fontId="2" fillId="0" borderId="0" xfId="0" applyFont="1"/>
    <xf numFmtId="0" fontId="2" fillId="0" borderId="0" xfId="0" applyFont="1" applyAlignment="1">
      <alignment horizontal="center" wrapText="1"/>
    </xf>
    <xf numFmtId="0" fontId="0" fillId="0" borderId="0" xfId="0" applyAlignment="1">
      <alignment horizontal="center"/>
    </xf>
    <xf numFmtId="0" fontId="3" fillId="0" borderId="0" xfId="0" applyFont="1" applyAlignment="1">
      <alignment horizontal="center" wrapText="1"/>
    </xf>
    <xf numFmtId="164" fontId="3" fillId="0" borderId="0" xfId="0" applyNumberFormat="1" applyFont="1" applyAlignment="1">
      <alignment horizontal="center" wrapText="1"/>
    </xf>
    <xf numFmtId="9" fontId="3" fillId="0" borderId="0" xfId="2" applyFont="1" applyAlignment="1">
      <alignment horizontal="center" wrapText="1"/>
    </xf>
    <xf numFmtId="10" fontId="3" fillId="0" borderId="0" xfId="0" applyNumberFormat="1" applyFont="1" applyAlignment="1">
      <alignment horizontal="center" wrapText="1"/>
    </xf>
    <xf numFmtId="164" fontId="0" fillId="0" borderId="0" xfId="0" applyNumberFormat="1"/>
    <xf numFmtId="9" fontId="0" fillId="0" borderId="0" xfId="0" applyNumberFormat="1"/>
    <xf numFmtId="10" fontId="0" fillId="0" borderId="0" xfId="0" applyNumberFormat="1" applyAlignment="1">
      <alignment horizontal="center"/>
    </xf>
    <xf numFmtId="9" fontId="0" fillId="0" borderId="0" xfId="0" applyNumberFormat="1" applyAlignment="1">
      <alignment horizontal="center"/>
    </xf>
    <xf numFmtId="164" fontId="0" fillId="0" borderId="0" xfId="0" applyNumberFormat="1" applyAlignment="1">
      <alignment horizontal="center"/>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0" fillId="0" borderId="4" xfId="0" applyBorder="1" applyAlignment="1">
      <alignment horizontal="center"/>
    </xf>
    <xf numFmtId="0" fontId="0" fillId="2" borderId="0" xfId="0" applyFill="1" applyBorder="1" applyAlignment="1">
      <alignment horizontal="center"/>
    </xf>
    <xf numFmtId="164" fontId="0" fillId="2" borderId="0" xfId="0" applyNumberFormat="1" applyFill="1" applyBorder="1" applyAlignment="1">
      <alignment horizontal="center"/>
    </xf>
    <xf numFmtId="9" fontId="3" fillId="0" borderId="0" xfId="2" applyFont="1" applyBorder="1" applyAlignment="1">
      <alignment horizontal="center"/>
    </xf>
    <xf numFmtId="10" fontId="0" fillId="2" borderId="0" xfId="2" applyNumberFormat="1" applyFont="1" applyFill="1" applyBorder="1" applyAlignment="1">
      <alignment horizontal="center"/>
    </xf>
    <xf numFmtId="0" fontId="0" fillId="0" borderId="0" xfId="0" applyBorder="1" applyAlignment="1">
      <alignment horizontal="center"/>
    </xf>
    <xf numFmtId="9" fontId="0" fillId="2" borderId="0" xfId="2" applyFont="1" applyFill="1" applyBorder="1" applyAlignment="1">
      <alignment horizontal="center"/>
    </xf>
    <xf numFmtId="164" fontId="3" fillId="0" borderId="0" xfId="0" applyNumberFormat="1" applyFont="1" applyBorder="1" applyAlignment="1">
      <alignment horizontal="center"/>
    </xf>
    <xf numFmtId="164" fontId="3" fillId="2" borderId="0" xfId="0" applyNumberFormat="1" applyFont="1" applyFill="1" applyBorder="1" applyAlignment="1">
      <alignment horizontal="center"/>
    </xf>
    <xf numFmtId="164" fontId="0" fillId="0" borderId="0" xfId="0" applyNumberFormat="1" applyBorder="1" applyAlignment="1">
      <alignment horizontal="center"/>
    </xf>
    <xf numFmtId="164" fontId="3" fillId="0" borderId="5" xfId="0" applyNumberFormat="1" applyFont="1" applyBorder="1" applyAlignment="1">
      <alignment horizontal="center" wrapText="1"/>
    </xf>
    <xf numFmtId="0" fontId="0" fillId="0" borderId="6" xfId="0" applyBorder="1" applyAlignment="1">
      <alignment horizontal="center"/>
    </xf>
    <xf numFmtId="0" fontId="0" fillId="2" borderId="7" xfId="0" applyFill="1" applyBorder="1" applyAlignment="1">
      <alignment horizontal="center"/>
    </xf>
    <xf numFmtId="164" fontId="0" fillId="2" borderId="7" xfId="0" applyNumberFormat="1" applyFill="1" applyBorder="1" applyAlignment="1">
      <alignment horizontal="center"/>
    </xf>
    <xf numFmtId="9" fontId="3" fillId="0" borderId="7" xfId="2" applyFont="1" applyBorder="1" applyAlignment="1">
      <alignment horizontal="center"/>
    </xf>
    <xf numFmtId="10" fontId="0" fillId="2" borderId="7" xfId="2" applyNumberFormat="1" applyFont="1" applyFill="1" applyBorder="1" applyAlignment="1">
      <alignment horizontal="center"/>
    </xf>
    <xf numFmtId="0" fontId="0" fillId="0" borderId="7" xfId="0" applyBorder="1" applyAlignment="1">
      <alignment horizontal="center"/>
    </xf>
    <xf numFmtId="9" fontId="0" fillId="2" borderId="7" xfId="2" applyFont="1" applyFill="1" applyBorder="1" applyAlignment="1">
      <alignment horizontal="center"/>
    </xf>
    <xf numFmtId="164" fontId="3" fillId="0" borderId="7" xfId="0" applyNumberFormat="1" applyFont="1" applyBorder="1" applyAlignment="1">
      <alignment horizontal="center"/>
    </xf>
    <xf numFmtId="164" fontId="3" fillId="2" borderId="7" xfId="0" applyNumberFormat="1" applyFont="1" applyFill="1" applyBorder="1" applyAlignment="1">
      <alignment horizontal="center"/>
    </xf>
    <xf numFmtId="164" fontId="0" fillId="0" borderId="7" xfId="0" applyNumberFormat="1" applyBorder="1" applyAlignment="1">
      <alignment horizontal="center"/>
    </xf>
    <xf numFmtId="164" fontId="3" fillId="0" borderId="8" xfId="0" applyNumberFormat="1" applyFont="1" applyBorder="1" applyAlignment="1">
      <alignment horizontal="center" wrapText="1"/>
    </xf>
    <xf numFmtId="0" fontId="4" fillId="0" borderId="0" xfId="9"/>
    <xf numFmtId="0" fontId="0" fillId="2" borderId="0" xfId="0" applyFill="1"/>
    <xf numFmtId="165" fontId="3" fillId="0" borderId="0" xfId="1" applyNumberFormat="1" applyFont="1" applyAlignment="1">
      <alignment horizontal="center" wrapText="1"/>
    </xf>
    <xf numFmtId="0" fontId="6" fillId="0" borderId="0" xfId="0" applyFont="1"/>
    <xf numFmtId="0" fontId="0" fillId="0" borderId="0" xfId="0" applyFill="1"/>
    <xf numFmtId="0" fontId="3" fillId="0" borderId="0" xfId="0" applyFont="1" applyFill="1" applyAlignment="1">
      <alignment horizontal="left"/>
    </xf>
    <xf numFmtId="0" fontId="0" fillId="0" borderId="0" xfId="0" applyFill="1" applyAlignment="1">
      <alignment horizontal="center"/>
    </xf>
    <xf numFmtId="0" fontId="0" fillId="0" borderId="0" xfId="0" applyFill="1" applyAlignment="1">
      <alignment horizontal="left"/>
    </xf>
    <xf numFmtId="165" fontId="0" fillId="2" borderId="9" xfId="1" applyNumberFormat="1" applyFont="1" applyFill="1" applyBorder="1" applyAlignment="1">
      <alignment horizontal="center"/>
    </xf>
    <xf numFmtId="0" fontId="2" fillId="3" borderId="0" xfId="0" applyFont="1" applyFill="1"/>
    <xf numFmtId="0" fontId="0" fillId="4" borderId="0" xfId="0" applyFill="1"/>
    <xf numFmtId="0" fontId="2" fillId="5" borderId="0" xfId="0" applyFont="1" applyFill="1"/>
    <xf numFmtId="165" fontId="0" fillId="0" borderId="0" xfId="1" applyNumberFormat="1" applyFont="1" applyAlignment="1">
      <alignment horizontal="center"/>
    </xf>
    <xf numFmtId="165" fontId="0" fillId="2" borderId="9" xfId="1" applyNumberFormat="1" applyFont="1" applyFill="1" applyBorder="1"/>
    <xf numFmtId="9" fontId="0" fillId="2" borderId="9" xfId="0" applyNumberFormat="1" applyFill="1" applyBorder="1"/>
    <xf numFmtId="165" fontId="0" fillId="0" borderId="0" xfId="1" applyNumberFormat="1" applyFont="1" applyFill="1" applyAlignment="1">
      <alignment horizontal="center"/>
    </xf>
    <xf numFmtId="165" fontId="0" fillId="0" borderId="9" xfId="1" applyNumberFormat="1" applyFont="1" applyFill="1" applyBorder="1"/>
    <xf numFmtId="166" fontId="0" fillId="6" borderId="0" xfId="0" applyNumberFormat="1" applyFill="1" applyAlignment="1">
      <alignment horizontal="center"/>
    </xf>
    <xf numFmtId="165" fontId="0" fillId="0" borderId="0" xfId="0" applyNumberFormat="1"/>
    <xf numFmtId="0" fontId="0" fillId="0" borderId="0" xfId="0" applyFont="1"/>
    <xf numFmtId="10" fontId="0" fillId="0" borderId="0" xfId="0" applyNumberFormat="1"/>
    <xf numFmtId="0" fontId="2" fillId="0" borderId="0" xfId="0" applyFont="1" applyFill="1"/>
    <xf numFmtId="0" fontId="2" fillId="0" borderId="0" xfId="0" applyFont="1" applyAlignment="1">
      <alignment horizontal="center"/>
    </xf>
  </cellXfs>
  <cellStyles count="13">
    <cellStyle name="Comma" xfId="1" builtinId="3"/>
    <cellStyle name="Followed Hyperlink" xfId="4" builtinId="9" hidden="1"/>
    <cellStyle name="Followed Hyperlink" xfId="6" builtinId="9" hidden="1"/>
    <cellStyle name="Followed Hyperlink" xfId="8" builtinId="9" hidden="1"/>
    <cellStyle name="Followed Hyperlink" xfId="10" builtinId="9" hidden="1"/>
    <cellStyle name="Followed Hyperlink" xfId="11" builtinId="9" hidden="1"/>
    <cellStyle name="Followed Hyperlink" xfId="12" builtinId="9" hidden="1"/>
    <cellStyle name="Hyperlink" xfId="3" builtinId="8" hidden="1"/>
    <cellStyle name="Hyperlink" xfId="5" builtinId="8" hidden="1"/>
    <cellStyle name="Hyperlink" xfId="7" builtinId="8" hidden="1"/>
    <cellStyle name="Hyperlink" xfId="9" builtinId="8"/>
    <cellStyle name="Normal" xfId="0" builtinId="0"/>
    <cellStyle name="Percent" xfId="2" builtinId="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ladfish.com/covid1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48"/>
  <sheetViews>
    <sheetView zoomScale="142" zoomScaleNormal="142" zoomScalePageLayoutView="142" workbookViewId="0">
      <selection activeCell="N20" sqref="N20"/>
    </sheetView>
  </sheetViews>
  <sheetFormatPr baseColWidth="10" defaultRowHeight="16" x14ac:dyDescent="0.2"/>
  <cols>
    <col min="2" max="2" width="13.83203125" customWidth="1"/>
    <col min="7" max="7" width="12.33203125" customWidth="1"/>
    <col min="8" max="8" width="13.5" customWidth="1"/>
    <col min="9" max="9" width="16.1640625" customWidth="1"/>
    <col min="10" max="10" width="15.1640625" customWidth="1"/>
    <col min="11" max="11" width="15.6640625" customWidth="1"/>
    <col min="13" max="15" width="13.6640625" customWidth="1"/>
    <col min="16" max="16" width="16" customWidth="1"/>
    <col min="17" max="17" width="17" customWidth="1"/>
    <col min="18" max="18" width="2" customWidth="1"/>
    <col min="19" max="19" width="11" bestFit="1" customWidth="1"/>
    <col min="20" max="20" width="11" customWidth="1"/>
    <col min="21" max="22" width="11" bestFit="1" customWidth="1"/>
    <col min="23" max="23" width="10.1640625" customWidth="1"/>
    <col min="24" max="24" width="10.6640625" customWidth="1"/>
    <col min="25" max="25" width="9.5" customWidth="1"/>
    <col min="26" max="26" width="7.83203125" customWidth="1"/>
    <col min="27" max="27" width="8.83203125" customWidth="1"/>
  </cols>
  <sheetData>
    <row r="1" spans="1:49" x14ac:dyDescent="0.2">
      <c r="A1" s="1" t="s">
        <v>46</v>
      </c>
      <c r="U1" s="9">
        <v>0.2</v>
      </c>
      <c r="AJ1" t="s">
        <v>42</v>
      </c>
      <c r="AK1" t="s">
        <v>36</v>
      </c>
    </row>
    <row r="2" spans="1:49" s="4" customFormat="1" ht="33" thickBot="1" x14ac:dyDescent="0.25">
      <c r="A2" s="4" t="s">
        <v>21</v>
      </c>
      <c r="B2" s="4" t="s">
        <v>22</v>
      </c>
      <c r="C2" s="4" t="s">
        <v>20</v>
      </c>
      <c r="D2" s="4" t="s">
        <v>23</v>
      </c>
      <c r="E2" s="4" t="s">
        <v>23</v>
      </c>
      <c r="F2" s="4" t="s">
        <v>24</v>
      </c>
      <c r="G2" s="4">
        <v>2007</v>
      </c>
      <c r="H2" s="5">
        <v>250000</v>
      </c>
      <c r="I2" s="5">
        <v>500000</v>
      </c>
      <c r="J2" s="5">
        <v>350000</v>
      </c>
      <c r="K2" s="4" t="s">
        <v>25</v>
      </c>
      <c r="L2" s="6">
        <f>J2/I2</f>
        <v>0.7</v>
      </c>
      <c r="M2" s="7">
        <v>3.5499999999999997E-2</v>
      </c>
      <c r="N2" s="7" t="s">
        <v>34</v>
      </c>
      <c r="O2" s="40">
        <v>240</v>
      </c>
      <c r="P2" s="4" t="s">
        <v>33</v>
      </c>
      <c r="Q2" s="4" t="s">
        <v>27</v>
      </c>
      <c r="S2" s="5">
        <v>1500</v>
      </c>
      <c r="T2" s="6">
        <v>0.1</v>
      </c>
      <c r="U2" s="5">
        <f>S2*T2</f>
        <v>150</v>
      </c>
      <c r="V2" s="5">
        <f>S2-U2</f>
        <v>1350</v>
      </c>
      <c r="W2" s="5">
        <f>J2*M2/12</f>
        <v>1035.4166666666665</v>
      </c>
      <c r="X2" s="5">
        <v>1000</v>
      </c>
      <c r="Y2" s="5">
        <f>X2/12</f>
        <v>83.333333333333329</v>
      </c>
      <c r="Z2" s="5">
        <v>250</v>
      </c>
      <c r="AA2" s="5">
        <f>Z2/12</f>
        <v>20.833333333333332</v>
      </c>
      <c r="AB2" s="5">
        <f>350/12</f>
        <v>29.166666666666668</v>
      </c>
      <c r="AC2" s="5">
        <f>1200/12</f>
        <v>100</v>
      </c>
      <c r="AE2" s="5">
        <f>V2-(SUM(W2,Y2,AA2,AB2,AC2))</f>
        <v>81.250000000000227</v>
      </c>
      <c r="AJ2" s="4" t="s">
        <v>43</v>
      </c>
      <c r="AK2" s="4" t="s">
        <v>37</v>
      </c>
    </row>
    <row r="3" spans="1:49" s="2" customFormat="1" ht="48" x14ac:dyDescent="0.2">
      <c r="A3" s="13"/>
      <c r="B3" s="14" t="s">
        <v>0</v>
      </c>
      <c r="C3" s="14" t="s">
        <v>1</v>
      </c>
      <c r="D3" s="14" t="s">
        <v>2</v>
      </c>
      <c r="E3" s="14" t="s">
        <v>3</v>
      </c>
      <c r="F3" s="14" t="s">
        <v>4</v>
      </c>
      <c r="G3" s="14" t="s">
        <v>5</v>
      </c>
      <c r="H3" s="14" t="s">
        <v>6</v>
      </c>
      <c r="I3" s="14" t="s">
        <v>7</v>
      </c>
      <c r="J3" s="14" t="s">
        <v>8</v>
      </c>
      <c r="K3" s="14" t="s">
        <v>9</v>
      </c>
      <c r="L3" s="14" t="s">
        <v>10</v>
      </c>
      <c r="M3" s="14" t="s">
        <v>11</v>
      </c>
      <c r="N3" s="14" t="s">
        <v>12</v>
      </c>
      <c r="O3" s="14" t="s">
        <v>61</v>
      </c>
      <c r="P3" s="14" t="s">
        <v>35</v>
      </c>
      <c r="Q3" s="14" t="s">
        <v>26</v>
      </c>
      <c r="R3" s="14"/>
      <c r="S3" s="14" t="s">
        <v>45</v>
      </c>
      <c r="T3" s="14" t="s">
        <v>28</v>
      </c>
      <c r="U3" s="14" t="s">
        <v>13</v>
      </c>
      <c r="V3" s="14" t="s">
        <v>14</v>
      </c>
      <c r="W3" s="14" t="s">
        <v>19</v>
      </c>
      <c r="X3" s="14" t="s">
        <v>29</v>
      </c>
      <c r="Y3" s="14" t="s">
        <v>15</v>
      </c>
      <c r="Z3" s="14" t="s">
        <v>30</v>
      </c>
      <c r="AA3" s="14" t="s">
        <v>16</v>
      </c>
      <c r="AB3" s="14" t="s">
        <v>17</v>
      </c>
      <c r="AC3" s="14" t="s">
        <v>18</v>
      </c>
      <c r="AD3" s="14" t="s">
        <v>44</v>
      </c>
      <c r="AE3" s="15" t="s">
        <v>31</v>
      </c>
    </row>
    <row r="4" spans="1:49" s="3" customFormat="1" x14ac:dyDescent="0.2">
      <c r="A4" s="16">
        <v>1</v>
      </c>
      <c r="B4" s="17" t="s">
        <v>47</v>
      </c>
      <c r="C4" s="17"/>
      <c r="D4" s="17"/>
      <c r="E4" s="17"/>
      <c r="F4" s="17"/>
      <c r="G4" s="17"/>
      <c r="H4" s="18">
        <v>80000</v>
      </c>
      <c r="I4" s="18">
        <v>150000</v>
      </c>
      <c r="J4" s="18">
        <v>100000</v>
      </c>
      <c r="K4" s="17"/>
      <c r="L4" s="19">
        <f t="shared" ref="L4:L13" si="0">J4/I4</f>
        <v>0.66666666666666663</v>
      </c>
      <c r="M4" s="20">
        <v>3.5000000000000003E-2</v>
      </c>
      <c r="N4" s="17" t="s">
        <v>42</v>
      </c>
      <c r="O4" s="39">
        <v>240</v>
      </c>
      <c r="P4" s="17" t="s">
        <v>36</v>
      </c>
      <c r="Q4" s="17"/>
      <c r="R4" s="21"/>
      <c r="S4" s="18">
        <v>625</v>
      </c>
      <c r="T4" s="22">
        <v>0.1</v>
      </c>
      <c r="U4" s="23">
        <f>S4*T4*(100%+$U$1)</f>
        <v>75</v>
      </c>
      <c r="V4" s="23">
        <f t="shared" ref="V4:V13" si="1">S4-U4</f>
        <v>550</v>
      </c>
      <c r="W4" s="23">
        <f>IF(N4="Interest Only",(J4*M4/12),PMT(M4/12,O4,-J4))</f>
        <v>579.95971798309336</v>
      </c>
      <c r="X4" s="24">
        <v>800</v>
      </c>
      <c r="Y4" s="23">
        <f t="shared" ref="Y4:Y13" si="2">X4/12</f>
        <v>66.666666666666671</v>
      </c>
      <c r="Z4" s="24">
        <v>150</v>
      </c>
      <c r="AA4" s="23">
        <f t="shared" ref="AA4:AA13" si="3">Z4/12</f>
        <v>12.5</v>
      </c>
      <c r="AB4" s="17"/>
      <c r="AC4" s="17"/>
      <c r="AD4" s="25">
        <f>AE4+W4</f>
        <v>470.83333333333337</v>
      </c>
      <c r="AE4" s="26">
        <f t="shared" ref="AE4:AE13" si="4">V4-(SUM(W4,Y4,AA4,AB4,AC4))</f>
        <v>-109.12638464975998</v>
      </c>
    </row>
    <row r="5" spans="1:49" s="3" customFormat="1" x14ac:dyDescent="0.2">
      <c r="A5" s="16">
        <v>2</v>
      </c>
      <c r="B5" s="17" t="s">
        <v>48</v>
      </c>
      <c r="C5" s="17"/>
      <c r="D5" s="17"/>
      <c r="E5" s="17"/>
      <c r="F5" s="17"/>
      <c r="G5" s="17"/>
      <c r="H5" s="18">
        <v>80000</v>
      </c>
      <c r="I5" s="18">
        <v>150000</v>
      </c>
      <c r="J5" s="18">
        <v>100000</v>
      </c>
      <c r="K5" s="17"/>
      <c r="L5" s="19">
        <f t="shared" si="0"/>
        <v>0.66666666666666663</v>
      </c>
      <c r="M5" s="20">
        <v>0.03</v>
      </c>
      <c r="N5" s="17" t="s">
        <v>43</v>
      </c>
      <c r="O5" s="39">
        <v>240</v>
      </c>
      <c r="P5" s="17" t="s">
        <v>37</v>
      </c>
      <c r="Q5" s="17"/>
      <c r="R5" s="21"/>
      <c r="S5" s="18">
        <v>675</v>
      </c>
      <c r="T5" s="22">
        <v>0.1</v>
      </c>
      <c r="U5" s="23">
        <f t="shared" ref="U5:U13" si="5">S5*T5*(100%+$U$1)</f>
        <v>81</v>
      </c>
      <c r="V5" s="23">
        <f t="shared" si="1"/>
        <v>594</v>
      </c>
      <c r="W5" s="23">
        <f t="shared" ref="W5:W13" si="6">IF(N5="Interest Only",(J5*M5/12),PMT(M5/12,O5,-J5))</f>
        <v>250</v>
      </c>
      <c r="X5" s="24">
        <v>800</v>
      </c>
      <c r="Y5" s="23">
        <f t="shared" si="2"/>
        <v>66.666666666666671</v>
      </c>
      <c r="Z5" s="24">
        <v>150</v>
      </c>
      <c r="AA5" s="23">
        <f t="shared" si="3"/>
        <v>12.5</v>
      </c>
      <c r="AB5" s="17"/>
      <c r="AC5" s="17"/>
      <c r="AD5" s="25">
        <f t="shared" ref="AD5:AD13" si="7">AE5+W5</f>
        <v>514.83333333333326</v>
      </c>
      <c r="AE5" s="26">
        <f t="shared" si="4"/>
        <v>264.83333333333331</v>
      </c>
    </row>
    <row r="6" spans="1:49" s="3" customFormat="1" x14ac:dyDescent="0.2">
      <c r="A6" s="16">
        <v>3</v>
      </c>
      <c r="B6" s="17" t="s">
        <v>49</v>
      </c>
      <c r="C6" s="17"/>
      <c r="D6" s="17"/>
      <c r="E6" s="17"/>
      <c r="F6" s="17"/>
      <c r="G6" s="17"/>
      <c r="H6" s="18">
        <v>80000</v>
      </c>
      <c r="I6" s="18">
        <v>150000</v>
      </c>
      <c r="J6" s="18">
        <v>100000</v>
      </c>
      <c r="K6" s="17"/>
      <c r="L6" s="19">
        <f t="shared" si="0"/>
        <v>0.66666666666666663</v>
      </c>
      <c r="M6" s="20">
        <v>3.2000000000000001E-2</v>
      </c>
      <c r="N6" s="17" t="s">
        <v>42</v>
      </c>
      <c r="O6" s="39">
        <v>240</v>
      </c>
      <c r="P6" s="17" t="s">
        <v>37</v>
      </c>
      <c r="Q6" s="17"/>
      <c r="R6" s="21"/>
      <c r="S6" s="18">
        <v>625</v>
      </c>
      <c r="T6" s="22">
        <v>0.1</v>
      </c>
      <c r="U6" s="23">
        <f t="shared" si="5"/>
        <v>75</v>
      </c>
      <c r="V6" s="23">
        <f t="shared" si="1"/>
        <v>550</v>
      </c>
      <c r="W6" s="23">
        <f t="shared" si="6"/>
        <v>564.662829730868</v>
      </c>
      <c r="X6" s="24">
        <v>800</v>
      </c>
      <c r="Y6" s="23">
        <f t="shared" si="2"/>
        <v>66.666666666666671</v>
      </c>
      <c r="Z6" s="24">
        <v>150</v>
      </c>
      <c r="AA6" s="23">
        <f t="shared" si="3"/>
        <v>12.5</v>
      </c>
      <c r="AB6" s="17"/>
      <c r="AC6" s="17"/>
      <c r="AD6" s="25">
        <f t="shared" si="7"/>
        <v>470.83333333333337</v>
      </c>
      <c r="AE6" s="26">
        <f t="shared" si="4"/>
        <v>-93.829496397534626</v>
      </c>
    </row>
    <row r="7" spans="1:49" s="3" customFormat="1" x14ac:dyDescent="0.2">
      <c r="A7" s="16">
        <v>4</v>
      </c>
      <c r="B7" s="17" t="s">
        <v>50</v>
      </c>
      <c r="C7" s="17"/>
      <c r="D7" s="17"/>
      <c r="E7" s="17"/>
      <c r="F7" s="17"/>
      <c r="G7" s="17"/>
      <c r="H7" s="18">
        <v>80000</v>
      </c>
      <c r="I7" s="18">
        <v>150000</v>
      </c>
      <c r="J7" s="18">
        <v>100000</v>
      </c>
      <c r="K7" s="17"/>
      <c r="L7" s="19">
        <f t="shared" si="0"/>
        <v>0.66666666666666663</v>
      </c>
      <c r="M7" s="20">
        <v>3.1E-2</v>
      </c>
      <c r="N7" s="17" t="s">
        <v>43</v>
      </c>
      <c r="O7" s="39">
        <v>240</v>
      </c>
      <c r="P7" s="17" t="s">
        <v>37</v>
      </c>
      <c r="Q7" s="17"/>
      <c r="R7" s="21"/>
      <c r="S7" s="18">
        <v>575</v>
      </c>
      <c r="T7" s="22">
        <v>0.1</v>
      </c>
      <c r="U7" s="23">
        <f t="shared" si="5"/>
        <v>69</v>
      </c>
      <c r="V7" s="23">
        <f t="shared" si="1"/>
        <v>506</v>
      </c>
      <c r="W7" s="23">
        <f t="shared" si="6"/>
        <v>258.33333333333331</v>
      </c>
      <c r="X7" s="24">
        <v>800</v>
      </c>
      <c r="Y7" s="23">
        <f t="shared" si="2"/>
        <v>66.666666666666671</v>
      </c>
      <c r="Z7" s="24">
        <v>150</v>
      </c>
      <c r="AA7" s="23">
        <f t="shared" si="3"/>
        <v>12.5</v>
      </c>
      <c r="AB7" s="17"/>
      <c r="AC7" s="17"/>
      <c r="AD7" s="25">
        <f t="shared" si="7"/>
        <v>426.83333333333331</v>
      </c>
      <c r="AE7" s="26">
        <f t="shared" si="4"/>
        <v>168.5</v>
      </c>
    </row>
    <row r="8" spans="1:49" s="3" customFormat="1" x14ac:dyDescent="0.2">
      <c r="A8" s="16">
        <v>5</v>
      </c>
      <c r="B8" s="17" t="s">
        <v>51</v>
      </c>
      <c r="C8" s="17"/>
      <c r="D8" s="17"/>
      <c r="E8" s="17"/>
      <c r="F8" s="17"/>
      <c r="G8" s="17"/>
      <c r="H8" s="18">
        <v>80000</v>
      </c>
      <c r="I8" s="18">
        <v>150000</v>
      </c>
      <c r="J8" s="18">
        <v>100000</v>
      </c>
      <c r="K8" s="17"/>
      <c r="L8" s="19">
        <f t="shared" si="0"/>
        <v>0.66666666666666663</v>
      </c>
      <c r="M8" s="20">
        <v>4.2000000000000003E-2</v>
      </c>
      <c r="N8" s="17" t="s">
        <v>42</v>
      </c>
      <c r="O8" s="39">
        <v>240</v>
      </c>
      <c r="P8" s="17" t="s">
        <v>37</v>
      </c>
      <c r="Q8" s="17"/>
      <c r="R8" s="21"/>
      <c r="S8" s="18">
        <v>585</v>
      </c>
      <c r="T8" s="22">
        <v>0.1</v>
      </c>
      <c r="U8" s="23">
        <f t="shared" si="5"/>
        <v>70.2</v>
      </c>
      <c r="V8" s="23">
        <f t="shared" si="1"/>
        <v>514.79999999999995</v>
      </c>
      <c r="W8" s="23">
        <f t="shared" si="6"/>
        <v>616.57073541795648</v>
      </c>
      <c r="X8" s="24">
        <v>800</v>
      </c>
      <c r="Y8" s="23">
        <f t="shared" si="2"/>
        <v>66.666666666666671</v>
      </c>
      <c r="Z8" s="24">
        <v>150</v>
      </c>
      <c r="AA8" s="23">
        <f t="shared" si="3"/>
        <v>12.5</v>
      </c>
      <c r="AB8" s="17"/>
      <c r="AC8" s="17"/>
      <c r="AD8" s="25">
        <f t="shared" si="7"/>
        <v>435.63333333333333</v>
      </c>
      <c r="AE8" s="26">
        <f t="shared" si="4"/>
        <v>-180.93740208462316</v>
      </c>
    </row>
    <row r="9" spans="1:49" s="3" customFormat="1" x14ac:dyDescent="0.2">
      <c r="A9" s="16">
        <v>6</v>
      </c>
      <c r="B9" s="17" t="s">
        <v>52</v>
      </c>
      <c r="C9" s="17"/>
      <c r="D9" s="17"/>
      <c r="E9" s="17"/>
      <c r="F9" s="17"/>
      <c r="G9" s="17"/>
      <c r="H9" s="18">
        <v>80000</v>
      </c>
      <c r="I9" s="18">
        <v>150000</v>
      </c>
      <c r="J9" s="18">
        <v>100000</v>
      </c>
      <c r="K9" s="17"/>
      <c r="L9" s="19">
        <f t="shared" si="0"/>
        <v>0.66666666666666663</v>
      </c>
      <c r="M9" s="20">
        <v>5.5E-2</v>
      </c>
      <c r="N9" s="17" t="s">
        <v>43</v>
      </c>
      <c r="O9" s="39">
        <v>240</v>
      </c>
      <c r="P9" s="17" t="s">
        <v>36</v>
      </c>
      <c r="Q9" s="17"/>
      <c r="R9" s="21"/>
      <c r="S9" s="18">
        <v>525</v>
      </c>
      <c r="T9" s="22">
        <v>0.1</v>
      </c>
      <c r="U9" s="23">
        <f t="shared" si="5"/>
        <v>63</v>
      </c>
      <c r="V9" s="23">
        <f t="shared" si="1"/>
        <v>462</v>
      </c>
      <c r="W9" s="23">
        <f t="shared" si="6"/>
        <v>458.33333333333331</v>
      </c>
      <c r="X9" s="24">
        <v>800</v>
      </c>
      <c r="Y9" s="23">
        <f t="shared" si="2"/>
        <v>66.666666666666671</v>
      </c>
      <c r="Z9" s="24">
        <v>150</v>
      </c>
      <c r="AA9" s="23">
        <f t="shared" si="3"/>
        <v>12.5</v>
      </c>
      <c r="AB9" s="17"/>
      <c r="AC9" s="17"/>
      <c r="AD9" s="25">
        <f t="shared" si="7"/>
        <v>382.83333333333331</v>
      </c>
      <c r="AE9" s="26">
        <f t="shared" si="4"/>
        <v>-75.5</v>
      </c>
    </row>
    <row r="10" spans="1:49" s="3" customFormat="1" x14ac:dyDescent="0.2">
      <c r="A10" s="16">
        <v>7</v>
      </c>
      <c r="B10" s="17" t="s">
        <v>53</v>
      </c>
      <c r="C10" s="17"/>
      <c r="D10" s="17"/>
      <c r="E10" s="17"/>
      <c r="F10" s="17"/>
      <c r="G10" s="17"/>
      <c r="H10" s="18">
        <v>80000</v>
      </c>
      <c r="I10" s="18">
        <v>150000</v>
      </c>
      <c r="J10" s="18">
        <v>100000</v>
      </c>
      <c r="K10" s="17"/>
      <c r="L10" s="19">
        <f t="shared" si="0"/>
        <v>0.66666666666666663</v>
      </c>
      <c r="M10" s="20">
        <v>0.03</v>
      </c>
      <c r="N10" s="17" t="s">
        <v>43</v>
      </c>
      <c r="O10" s="39">
        <v>240</v>
      </c>
      <c r="P10" s="17" t="s">
        <v>37</v>
      </c>
      <c r="Q10" s="17"/>
      <c r="R10" s="21"/>
      <c r="S10" s="18">
        <v>525</v>
      </c>
      <c r="T10" s="22">
        <v>0.1</v>
      </c>
      <c r="U10" s="23">
        <f t="shared" si="5"/>
        <v>63</v>
      </c>
      <c r="V10" s="23">
        <f t="shared" si="1"/>
        <v>462</v>
      </c>
      <c r="W10" s="23">
        <f t="shared" si="6"/>
        <v>250</v>
      </c>
      <c r="X10" s="24">
        <v>800</v>
      </c>
      <c r="Y10" s="23">
        <f t="shared" si="2"/>
        <v>66.666666666666671</v>
      </c>
      <c r="Z10" s="24">
        <v>150</v>
      </c>
      <c r="AA10" s="23">
        <f t="shared" si="3"/>
        <v>12.5</v>
      </c>
      <c r="AB10" s="17"/>
      <c r="AC10" s="17"/>
      <c r="AD10" s="25">
        <f t="shared" si="7"/>
        <v>382.83333333333331</v>
      </c>
      <c r="AE10" s="26">
        <f t="shared" si="4"/>
        <v>132.83333333333331</v>
      </c>
    </row>
    <row r="11" spans="1:49" s="3" customFormat="1" x14ac:dyDescent="0.2">
      <c r="A11" s="16">
        <v>8</v>
      </c>
      <c r="B11" s="17" t="s">
        <v>54</v>
      </c>
      <c r="C11" s="17"/>
      <c r="D11" s="17"/>
      <c r="E11" s="17"/>
      <c r="F11" s="17"/>
      <c r="G11" s="17"/>
      <c r="H11" s="18">
        <v>80000</v>
      </c>
      <c r="I11" s="18">
        <v>150000</v>
      </c>
      <c r="J11" s="18">
        <v>100000</v>
      </c>
      <c r="K11" s="17"/>
      <c r="L11" s="19">
        <f t="shared" si="0"/>
        <v>0.66666666666666663</v>
      </c>
      <c r="M11" s="20">
        <v>2.2499999999999999E-2</v>
      </c>
      <c r="N11" s="17" t="s">
        <v>43</v>
      </c>
      <c r="O11" s="39">
        <v>240</v>
      </c>
      <c r="P11" s="17" t="s">
        <v>37</v>
      </c>
      <c r="Q11" s="17"/>
      <c r="R11" s="21"/>
      <c r="S11" s="18">
        <v>550</v>
      </c>
      <c r="T11" s="22">
        <v>0.1</v>
      </c>
      <c r="U11" s="23">
        <f t="shared" si="5"/>
        <v>66</v>
      </c>
      <c r="V11" s="23">
        <f t="shared" si="1"/>
        <v>484</v>
      </c>
      <c r="W11" s="23">
        <f t="shared" si="6"/>
        <v>187.5</v>
      </c>
      <c r="X11" s="24">
        <v>800</v>
      </c>
      <c r="Y11" s="23">
        <f t="shared" si="2"/>
        <v>66.666666666666671</v>
      </c>
      <c r="Z11" s="24">
        <v>150</v>
      </c>
      <c r="AA11" s="23">
        <f t="shared" si="3"/>
        <v>12.5</v>
      </c>
      <c r="AB11" s="17"/>
      <c r="AC11" s="17"/>
      <c r="AD11" s="25">
        <f t="shared" si="7"/>
        <v>404.83333333333331</v>
      </c>
      <c r="AE11" s="26">
        <f t="shared" si="4"/>
        <v>217.33333333333331</v>
      </c>
    </row>
    <row r="12" spans="1:49" s="3" customFormat="1" x14ac:dyDescent="0.2">
      <c r="A12" s="16">
        <v>9</v>
      </c>
      <c r="B12" s="17" t="s">
        <v>55</v>
      </c>
      <c r="C12" s="17"/>
      <c r="D12" s="17"/>
      <c r="E12" s="17"/>
      <c r="F12" s="17"/>
      <c r="G12" s="17"/>
      <c r="H12" s="18">
        <v>80000</v>
      </c>
      <c r="I12" s="18">
        <v>150000</v>
      </c>
      <c r="J12" s="18">
        <v>50000</v>
      </c>
      <c r="K12" s="17"/>
      <c r="L12" s="19">
        <f t="shared" si="0"/>
        <v>0.33333333333333331</v>
      </c>
      <c r="M12" s="20">
        <v>2.9499999999999998E-2</v>
      </c>
      <c r="N12" s="17" t="s">
        <v>43</v>
      </c>
      <c r="O12" s="39">
        <v>240</v>
      </c>
      <c r="P12" s="17" t="s">
        <v>37</v>
      </c>
      <c r="Q12" s="17"/>
      <c r="R12" s="21"/>
      <c r="S12" s="18">
        <v>325</v>
      </c>
      <c r="T12" s="22">
        <v>0.1</v>
      </c>
      <c r="U12" s="23">
        <f t="shared" si="5"/>
        <v>39</v>
      </c>
      <c r="V12" s="23">
        <f t="shared" si="1"/>
        <v>286</v>
      </c>
      <c r="W12" s="23">
        <f t="shared" si="6"/>
        <v>122.91666666666667</v>
      </c>
      <c r="X12" s="24">
        <v>800</v>
      </c>
      <c r="Y12" s="23">
        <f t="shared" si="2"/>
        <v>66.666666666666671</v>
      </c>
      <c r="Z12" s="24">
        <v>150</v>
      </c>
      <c r="AA12" s="23">
        <f t="shared" si="3"/>
        <v>12.5</v>
      </c>
      <c r="AB12" s="17"/>
      <c r="AC12" s="17"/>
      <c r="AD12" s="25">
        <f t="shared" si="7"/>
        <v>206.83333333333331</v>
      </c>
      <c r="AE12" s="26">
        <f t="shared" si="4"/>
        <v>83.916666666666657</v>
      </c>
    </row>
    <row r="13" spans="1:49" s="3" customFormat="1" ht="17" thickBot="1" x14ac:dyDescent="0.25">
      <c r="A13" s="27">
        <v>10</v>
      </c>
      <c r="B13" s="17" t="s">
        <v>56</v>
      </c>
      <c r="C13" s="28"/>
      <c r="D13" s="28"/>
      <c r="E13" s="28"/>
      <c r="F13" s="28"/>
      <c r="G13" s="28"/>
      <c r="H13" s="18">
        <v>80000</v>
      </c>
      <c r="I13" s="18">
        <v>250000</v>
      </c>
      <c r="J13" s="29">
        <v>150000</v>
      </c>
      <c r="K13" s="28"/>
      <c r="L13" s="30">
        <f t="shared" si="0"/>
        <v>0.6</v>
      </c>
      <c r="M13" s="31">
        <v>2.5899999999999999E-2</v>
      </c>
      <c r="N13" s="28" t="s">
        <v>43</v>
      </c>
      <c r="O13" s="39">
        <v>240</v>
      </c>
      <c r="P13" s="28" t="s">
        <v>37</v>
      </c>
      <c r="Q13" s="28"/>
      <c r="R13" s="32"/>
      <c r="S13" s="29">
        <v>800</v>
      </c>
      <c r="T13" s="33">
        <v>0.1</v>
      </c>
      <c r="U13" s="34">
        <f t="shared" si="5"/>
        <v>96</v>
      </c>
      <c r="V13" s="34">
        <f t="shared" si="1"/>
        <v>704</v>
      </c>
      <c r="W13" s="23">
        <f t="shared" si="6"/>
        <v>323.75</v>
      </c>
      <c r="X13" s="35">
        <v>800</v>
      </c>
      <c r="Y13" s="34">
        <f t="shared" si="2"/>
        <v>66.666666666666671</v>
      </c>
      <c r="Z13" s="35">
        <v>150</v>
      </c>
      <c r="AA13" s="34">
        <f t="shared" si="3"/>
        <v>12.5</v>
      </c>
      <c r="AB13" s="28"/>
      <c r="AC13" s="28"/>
      <c r="AD13" s="36">
        <f t="shared" si="7"/>
        <v>624.83333333333326</v>
      </c>
      <c r="AE13" s="37">
        <f t="shared" si="4"/>
        <v>301.08333333333331</v>
      </c>
    </row>
    <row r="15" spans="1:49" x14ac:dyDescent="0.2">
      <c r="D15" s="1" t="s">
        <v>32</v>
      </c>
      <c r="G15" s="1" t="s">
        <v>40</v>
      </c>
      <c r="H15" s="60" t="s">
        <v>39</v>
      </c>
      <c r="I15" s="60"/>
      <c r="J15" s="60"/>
      <c r="K15" s="60"/>
      <c r="L15" s="60"/>
      <c r="M15" s="60"/>
      <c r="AO15" t="s">
        <v>62</v>
      </c>
    </row>
    <row r="16" spans="1:49" x14ac:dyDescent="0.2">
      <c r="D16" s="3"/>
      <c r="E16" s="3" t="s">
        <v>0</v>
      </c>
      <c r="F16" s="3"/>
      <c r="G16" s="3" t="s">
        <v>38</v>
      </c>
      <c r="H16" s="10">
        <v>5.0000000000000001E-3</v>
      </c>
      <c r="I16" s="11">
        <v>0.01</v>
      </c>
      <c r="J16" s="10">
        <v>1.4999999999999999E-2</v>
      </c>
      <c r="K16" s="11">
        <v>0.02</v>
      </c>
      <c r="L16" s="10">
        <v>2.5000000000000001E-2</v>
      </c>
      <c r="M16" s="11">
        <v>0.03</v>
      </c>
      <c r="N16" s="58"/>
      <c r="O16" s="9"/>
      <c r="AN16" s="3"/>
      <c r="AO16" s="3" t="s">
        <v>0</v>
      </c>
      <c r="AP16" s="3"/>
      <c r="AQ16" s="3" t="s">
        <v>38</v>
      </c>
      <c r="AR16" s="10">
        <v>5.0000000000000001E-3</v>
      </c>
      <c r="AS16" s="11">
        <v>0.01</v>
      </c>
      <c r="AT16" s="10">
        <v>1.4999999999999999E-2</v>
      </c>
      <c r="AU16" s="11">
        <v>0.02</v>
      </c>
      <c r="AV16" s="10">
        <v>2.5000000000000001E-2</v>
      </c>
      <c r="AW16" s="11">
        <v>0.03</v>
      </c>
    </row>
    <row r="17" spans="4:49" x14ac:dyDescent="0.2">
      <c r="D17" s="3">
        <v>1</v>
      </c>
      <c r="E17" s="3" t="str">
        <f>$B4</f>
        <v>Property 1</v>
      </c>
      <c r="F17" s="3"/>
      <c r="G17" s="12">
        <f>$W4</f>
        <v>579.95971798309336</v>
      </c>
      <c r="H17" s="12">
        <f>IF($P4="Fixed",$W4,IF($N4="Repayment",AR17,($J4*($M4+H$16))/12))</f>
        <v>579.95971798309336</v>
      </c>
      <c r="I17" s="12">
        <f t="shared" ref="I17:M26" si="8">IF($P4="Fixed",$W4,IF($N4="Repayment",AS17,($J4*($M4+I$16))/12))</f>
        <v>579.95971798309336</v>
      </c>
      <c r="J17" s="12">
        <f t="shared" si="8"/>
        <v>579.95971798309336</v>
      </c>
      <c r="K17" s="12">
        <f t="shared" si="8"/>
        <v>579.95971798309336</v>
      </c>
      <c r="L17" s="12">
        <f t="shared" si="8"/>
        <v>579.95971798309336</v>
      </c>
      <c r="M17" s="12">
        <f t="shared" si="8"/>
        <v>579.95971798309336</v>
      </c>
      <c r="AN17" s="3">
        <v>1</v>
      </c>
      <c r="AO17" s="3" t="str">
        <f>$B4</f>
        <v>Property 1</v>
      </c>
      <c r="AP17" s="3"/>
      <c r="AQ17" s="12">
        <f>PMT($M4/12,$O4,-$J4)</f>
        <v>579.95971798309336</v>
      </c>
      <c r="AR17" s="12">
        <f>PMT(($M4+AR$16)/12,$O4,-$J4)</f>
        <v>605.98032929941871</v>
      </c>
      <c r="AS17" s="12">
        <f t="shared" ref="AS17:AW17" si="9">PMT(($M4+AS$16)/12,$O4,-$J4)</f>
        <v>632.64937621996251</v>
      </c>
      <c r="AT17" s="12">
        <f t="shared" si="9"/>
        <v>659.95573921665743</v>
      </c>
      <c r="AU17" s="12">
        <f t="shared" si="9"/>
        <v>687.88730785923872</v>
      </c>
      <c r="AV17" s="12">
        <f t="shared" si="9"/>
        <v>716.4310584781648</v>
      </c>
      <c r="AW17" s="12">
        <f t="shared" si="9"/>
        <v>745.57313551509696</v>
      </c>
    </row>
    <row r="18" spans="4:49" x14ac:dyDescent="0.2">
      <c r="D18" s="3">
        <v>2</v>
      </c>
      <c r="E18" s="3" t="str">
        <f t="shared" ref="E18:E26" si="10">$B5</f>
        <v>Property 2</v>
      </c>
      <c r="F18" s="3"/>
      <c r="G18" s="12">
        <f t="shared" ref="G18:G26" si="11">$W5</f>
        <v>250</v>
      </c>
      <c r="H18" s="12">
        <f t="shared" ref="H18:H26" si="12">IF($P5="Fixed",$W5,IF($N5="Repayment",AR18,($J5*($M5+H$16))/12))</f>
        <v>291.66666666666663</v>
      </c>
      <c r="I18" s="12">
        <f t="shared" si="8"/>
        <v>333.33333333333331</v>
      </c>
      <c r="J18" s="12">
        <f t="shared" si="8"/>
        <v>375</v>
      </c>
      <c r="K18" s="12">
        <f t="shared" si="8"/>
        <v>416.66666666666669</v>
      </c>
      <c r="L18" s="12">
        <f t="shared" si="8"/>
        <v>458.33333333333331</v>
      </c>
      <c r="M18" s="12">
        <f t="shared" si="8"/>
        <v>500</v>
      </c>
      <c r="AN18" s="3">
        <v>2</v>
      </c>
      <c r="AO18" s="3" t="str">
        <f t="shared" ref="AO18:AO26" si="13">$B5</f>
        <v>Property 2</v>
      </c>
      <c r="AP18" s="3"/>
      <c r="AQ18" s="12">
        <f t="shared" ref="AQ18:AQ26" si="14">PMT($M5/12,$O5,-$J5)</f>
        <v>554.59759785391202</v>
      </c>
      <c r="AR18" s="12">
        <f t="shared" ref="AR18:AW26" si="15">PMT(($M5+AR$16)/12,$O5,-$J5)</f>
        <v>579.95971798309324</v>
      </c>
      <c r="AS18" s="12">
        <f t="shared" si="15"/>
        <v>605.98032929941871</v>
      </c>
      <c r="AT18" s="12">
        <f t="shared" si="15"/>
        <v>632.64937621996239</v>
      </c>
      <c r="AU18" s="12">
        <f t="shared" si="15"/>
        <v>659.95573921665743</v>
      </c>
      <c r="AV18" s="12">
        <f t="shared" si="15"/>
        <v>687.8873078592386</v>
      </c>
      <c r="AW18" s="12">
        <f t="shared" si="15"/>
        <v>716.4310584781648</v>
      </c>
    </row>
    <row r="19" spans="4:49" x14ac:dyDescent="0.2">
      <c r="D19" s="3">
        <v>3</v>
      </c>
      <c r="E19" s="3" t="str">
        <f t="shared" si="10"/>
        <v>Property 3</v>
      </c>
      <c r="F19" s="3"/>
      <c r="G19" s="12">
        <f t="shared" si="11"/>
        <v>564.662829730868</v>
      </c>
      <c r="H19" s="12">
        <f t="shared" si="12"/>
        <v>590.28948203313371</v>
      </c>
      <c r="I19" s="12">
        <f t="shared" si="8"/>
        <v>616.57073541795648</v>
      </c>
      <c r="J19" s="12">
        <f t="shared" si="8"/>
        <v>643.49610029298549</v>
      </c>
      <c r="K19" s="12">
        <f t="shared" si="8"/>
        <v>671.05405172474786</v>
      </c>
      <c r="L19" s="12">
        <f t="shared" si="8"/>
        <v>699.23210444014512</v>
      </c>
      <c r="M19" s="12">
        <f t="shared" si="8"/>
        <v>728.01689207720858</v>
      </c>
      <c r="AN19" s="3">
        <v>3</v>
      </c>
      <c r="AO19" s="3" t="str">
        <f t="shared" si="13"/>
        <v>Property 3</v>
      </c>
      <c r="AP19" s="3"/>
      <c r="AQ19" s="12">
        <f t="shared" si="14"/>
        <v>564.662829730868</v>
      </c>
      <c r="AR19" s="12">
        <f t="shared" si="15"/>
        <v>590.28948203313371</v>
      </c>
      <c r="AS19" s="12">
        <f t="shared" si="15"/>
        <v>616.57073541795648</v>
      </c>
      <c r="AT19" s="12">
        <f t="shared" si="15"/>
        <v>643.49610029298549</v>
      </c>
      <c r="AU19" s="12">
        <f t="shared" si="15"/>
        <v>671.05405172474786</v>
      </c>
      <c r="AV19" s="12">
        <f t="shared" si="15"/>
        <v>699.23210444014512</v>
      </c>
      <c r="AW19" s="12">
        <f t="shared" si="15"/>
        <v>728.01689207720858</v>
      </c>
    </row>
    <row r="20" spans="4:49" x14ac:dyDescent="0.2">
      <c r="D20" s="3">
        <v>4</v>
      </c>
      <c r="E20" s="3" t="str">
        <f t="shared" si="10"/>
        <v>Property 4</v>
      </c>
      <c r="F20" s="3"/>
      <c r="G20" s="12">
        <f t="shared" si="11"/>
        <v>258.33333333333331</v>
      </c>
      <c r="H20" s="12">
        <f t="shared" si="12"/>
        <v>299.99999999999994</v>
      </c>
      <c r="I20" s="12">
        <f t="shared" si="8"/>
        <v>341.66666666666669</v>
      </c>
      <c r="J20" s="12">
        <f t="shared" si="8"/>
        <v>383.33333333333331</v>
      </c>
      <c r="K20" s="12">
        <f t="shared" si="8"/>
        <v>425</v>
      </c>
      <c r="L20" s="12">
        <f t="shared" si="8"/>
        <v>466.66666666666669</v>
      </c>
      <c r="M20" s="12">
        <f t="shared" si="8"/>
        <v>508.33333333333331</v>
      </c>
      <c r="AN20" s="3">
        <v>4</v>
      </c>
      <c r="AO20" s="3" t="str">
        <f t="shared" si="13"/>
        <v>Property 4</v>
      </c>
      <c r="AP20" s="3"/>
      <c r="AQ20" s="12">
        <f t="shared" si="14"/>
        <v>559.6168974207676</v>
      </c>
      <c r="AR20" s="12">
        <f t="shared" si="15"/>
        <v>585.11146684701544</v>
      </c>
      <c r="AS20" s="12">
        <f t="shared" si="15"/>
        <v>611.26260478694098</v>
      </c>
      <c r="AT20" s="12">
        <f t="shared" si="15"/>
        <v>638.06003727764653</v>
      </c>
      <c r="AU20" s="12">
        <f t="shared" si="15"/>
        <v>665.49244060608783</v>
      </c>
      <c r="AV20" s="12">
        <f t="shared" si="15"/>
        <v>693.54751534957211</v>
      </c>
      <c r="AW20" s="12">
        <f t="shared" si="15"/>
        <v>722.21206485133348</v>
      </c>
    </row>
    <row r="21" spans="4:49" x14ac:dyDescent="0.2">
      <c r="D21" s="3">
        <v>5</v>
      </c>
      <c r="E21" s="3" t="str">
        <f t="shared" si="10"/>
        <v>Property 5</v>
      </c>
      <c r="F21" s="3"/>
      <c r="G21" s="12">
        <f t="shared" si="11"/>
        <v>616.57073541795648</v>
      </c>
      <c r="H21" s="12">
        <f t="shared" si="12"/>
        <v>643.49610029298549</v>
      </c>
      <c r="I21" s="12">
        <f t="shared" si="8"/>
        <v>671.05405172474786</v>
      </c>
      <c r="J21" s="12">
        <f t="shared" si="8"/>
        <v>699.23210444014512</v>
      </c>
      <c r="K21" s="12">
        <f t="shared" si="8"/>
        <v>728.01689207720858</v>
      </c>
      <c r="L21" s="12">
        <f t="shared" si="8"/>
        <v>757.39424974679889</v>
      </c>
      <c r="M21" s="12">
        <f t="shared" si="8"/>
        <v>787.34929896401081</v>
      </c>
      <c r="AN21" s="3">
        <v>5</v>
      </c>
      <c r="AO21" s="3" t="str">
        <f t="shared" si="13"/>
        <v>Property 5</v>
      </c>
      <c r="AP21" s="3"/>
      <c r="AQ21" s="12">
        <f t="shared" si="14"/>
        <v>616.57073541795648</v>
      </c>
      <c r="AR21" s="12">
        <f t="shared" si="15"/>
        <v>643.49610029298549</v>
      </c>
      <c r="AS21" s="12">
        <f t="shared" si="15"/>
        <v>671.05405172474786</v>
      </c>
      <c r="AT21" s="12">
        <f t="shared" si="15"/>
        <v>699.23210444014512</v>
      </c>
      <c r="AU21" s="12">
        <f t="shared" si="15"/>
        <v>728.01689207720858</v>
      </c>
      <c r="AV21" s="12">
        <f t="shared" si="15"/>
        <v>757.39424974679889</v>
      </c>
      <c r="AW21" s="12">
        <f t="shared" si="15"/>
        <v>787.34929896401081</v>
      </c>
    </row>
    <row r="22" spans="4:49" x14ac:dyDescent="0.2">
      <c r="D22" s="3">
        <v>6</v>
      </c>
      <c r="E22" s="3" t="str">
        <f t="shared" si="10"/>
        <v>Property 6</v>
      </c>
      <c r="F22" s="3"/>
      <c r="G22" s="12">
        <f t="shared" si="11"/>
        <v>458.33333333333331</v>
      </c>
      <c r="H22" s="12">
        <f t="shared" si="12"/>
        <v>458.33333333333331</v>
      </c>
      <c r="I22" s="12">
        <f t="shared" si="8"/>
        <v>458.33333333333331</v>
      </c>
      <c r="J22" s="12">
        <f t="shared" si="8"/>
        <v>458.33333333333331</v>
      </c>
      <c r="K22" s="12">
        <f t="shared" si="8"/>
        <v>458.33333333333331</v>
      </c>
      <c r="L22" s="12">
        <f t="shared" si="8"/>
        <v>458.33333333333331</v>
      </c>
      <c r="M22" s="12">
        <f t="shared" si="8"/>
        <v>458.33333333333331</v>
      </c>
      <c r="AN22" s="3">
        <v>6</v>
      </c>
      <c r="AO22" s="3" t="str">
        <f t="shared" si="13"/>
        <v>Property 6</v>
      </c>
      <c r="AP22" s="3"/>
      <c r="AQ22" s="12">
        <f t="shared" si="14"/>
        <v>687.8873078592386</v>
      </c>
      <c r="AR22" s="12">
        <f t="shared" si="15"/>
        <v>716.4310584781648</v>
      </c>
      <c r="AS22" s="12">
        <f t="shared" si="15"/>
        <v>745.57313551509696</v>
      </c>
      <c r="AT22" s="12">
        <f t="shared" si="15"/>
        <v>775.29893561887457</v>
      </c>
      <c r="AU22" s="12">
        <f t="shared" si="15"/>
        <v>805.5931935518073</v>
      </c>
      <c r="AV22" s="12">
        <f t="shared" si="15"/>
        <v>836.44006899346277</v>
      </c>
      <c r="AW22" s="12">
        <f t="shared" si="15"/>
        <v>867.82323336553395</v>
      </c>
    </row>
    <row r="23" spans="4:49" x14ac:dyDescent="0.2">
      <c r="D23" s="3">
        <v>7</v>
      </c>
      <c r="E23" s="3" t="str">
        <f t="shared" si="10"/>
        <v>Property 7</v>
      </c>
      <c r="F23" s="3"/>
      <c r="G23" s="12">
        <f t="shared" si="11"/>
        <v>250</v>
      </c>
      <c r="H23" s="12">
        <f t="shared" si="12"/>
        <v>291.66666666666663</v>
      </c>
      <c r="I23" s="12">
        <f t="shared" si="8"/>
        <v>333.33333333333331</v>
      </c>
      <c r="J23" s="12">
        <f t="shared" si="8"/>
        <v>375</v>
      </c>
      <c r="K23" s="12">
        <f t="shared" si="8"/>
        <v>416.66666666666669</v>
      </c>
      <c r="L23" s="12">
        <f t="shared" si="8"/>
        <v>458.33333333333331</v>
      </c>
      <c r="M23" s="12">
        <f t="shared" si="8"/>
        <v>500</v>
      </c>
      <c r="AN23" s="3">
        <v>7</v>
      </c>
      <c r="AO23" s="3" t="str">
        <f t="shared" si="13"/>
        <v>Property 7</v>
      </c>
      <c r="AP23" s="3"/>
      <c r="AQ23" s="12">
        <f t="shared" si="14"/>
        <v>554.59759785391202</v>
      </c>
      <c r="AR23" s="12">
        <f t="shared" si="15"/>
        <v>579.95971798309324</v>
      </c>
      <c r="AS23" s="12">
        <f t="shared" si="15"/>
        <v>605.98032929941871</v>
      </c>
      <c r="AT23" s="12">
        <f t="shared" si="15"/>
        <v>632.64937621996239</v>
      </c>
      <c r="AU23" s="12">
        <f t="shared" si="15"/>
        <v>659.95573921665743</v>
      </c>
      <c r="AV23" s="12">
        <f t="shared" si="15"/>
        <v>687.8873078592386</v>
      </c>
      <c r="AW23" s="12">
        <f t="shared" si="15"/>
        <v>716.4310584781648</v>
      </c>
    </row>
    <row r="24" spans="4:49" x14ac:dyDescent="0.2">
      <c r="D24" s="3">
        <v>8</v>
      </c>
      <c r="E24" s="3" t="str">
        <f t="shared" si="10"/>
        <v>Property 8</v>
      </c>
      <c r="F24" s="3"/>
      <c r="G24" s="12">
        <f t="shared" si="11"/>
        <v>187.5</v>
      </c>
      <c r="H24" s="12">
        <f t="shared" si="12"/>
        <v>229.16666666666666</v>
      </c>
      <c r="I24" s="12">
        <f t="shared" si="8"/>
        <v>270.83333333333331</v>
      </c>
      <c r="J24" s="12">
        <f t="shared" si="8"/>
        <v>312.5</v>
      </c>
      <c r="K24" s="12">
        <f t="shared" si="8"/>
        <v>354.16666666666669</v>
      </c>
      <c r="L24" s="12">
        <f t="shared" si="8"/>
        <v>395.83333333333331</v>
      </c>
      <c r="M24" s="12">
        <f t="shared" si="8"/>
        <v>437.5</v>
      </c>
      <c r="AN24" s="3">
        <v>8</v>
      </c>
      <c r="AO24" s="3" t="str">
        <f t="shared" si="13"/>
        <v>Property 8</v>
      </c>
      <c r="AP24" s="3"/>
      <c r="AQ24" s="12">
        <f t="shared" si="14"/>
        <v>517.80828557704444</v>
      </c>
      <c r="AR24" s="12">
        <f t="shared" si="15"/>
        <v>542.16630668868288</v>
      </c>
      <c r="AS24" s="12">
        <f t="shared" si="15"/>
        <v>567.1957614943459</v>
      </c>
      <c r="AT24" s="12">
        <f t="shared" si="15"/>
        <v>592.88831496022249</v>
      </c>
      <c r="AU24" s="12">
        <f t="shared" si="15"/>
        <v>619.23446917461774</v>
      </c>
      <c r="AV24" s="12">
        <f t="shared" si="15"/>
        <v>646.22362777622322</v>
      </c>
      <c r="AW24" s="12">
        <f t="shared" si="15"/>
        <v>673.84416634513195</v>
      </c>
    </row>
    <row r="25" spans="4:49" x14ac:dyDescent="0.2">
      <c r="D25" s="3">
        <v>9</v>
      </c>
      <c r="E25" s="3" t="str">
        <f t="shared" si="10"/>
        <v>Property 9</v>
      </c>
      <c r="F25" s="3"/>
      <c r="G25" s="12">
        <f t="shared" si="11"/>
        <v>122.91666666666667</v>
      </c>
      <c r="H25" s="12">
        <f t="shared" si="12"/>
        <v>143.74999999999997</v>
      </c>
      <c r="I25" s="12">
        <f t="shared" si="8"/>
        <v>164.58333333333334</v>
      </c>
      <c r="J25" s="12">
        <f t="shared" si="8"/>
        <v>185.41666666666666</v>
      </c>
      <c r="K25" s="12">
        <f t="shared" si="8"/>
        <v>206.25</v>
      </c>
      <c r="L25" s="12">
        <f t="shared" si="8"/>
        <v>227.08333333333334</v>
      </c>
      <c r="M25" s="12">
        <f t="shared" si="8"/>
        <v>247.91666666666666</v>
      </c>
      <c r="AN25" s="3">
        <v>9</v>
      </c>
      <c r="AO25" s="3" t="str">
        <f t="shared" si="13"/>
        <v>Property 9</v>
      </c>
      <c r="AP25" s="3"/>
      <c r="AQ25" s="12">
        <f t="shared" si="14"/>
        <v>276.04897828810857</v>
      </c>
      <c r="AR25" s="12">
        <f t="shared" si="15"/>
        <v>288.69685876947722</v>
      </c>
      <c r="AS25" s="12">
        <f t="shared" si="15"/>
        <v>301.67445703907077</v>
      </c>
      <c r="AT25" s="12">
        <f t="shared" si="15"/>
        <v>314.97680040881625</v>
      </c>
      <c r="AU25" s="12">
        <f t="shared" si="15"/>
        <v>328.59838071056697</v>
      </c>
      <c r="AV25" s="12">
        <f t="shared" si="15"/>
        <v>342.53319056137587</v>
      </c>
      <c r="AW25" s="12">
        <f t="shared" si="15"/>
        <v>356.77476198478314</v>
      </c>
    </row>
    <row r="26" spans="4:49" x14ac:dyDescent="0.2">
      <c r="D26" s="3">
        <v>10</v>
      </c>
      <c r="E26" s="3" t="str">
        <f t="shared" si="10"/>
        <v>Property 10</v>
      </c>
      <c r="F26" s="3"/>
      <c r="G26" s="12">
        <f t="shared" si="11"/>
        <v>323.75</v>
      </c>
      <c r="H26" s="12">
        <f t="shared" si="12"/>
        <v>386.25</v>
      </c>
      <c r="I26" s="12">
        <f t="shared" si="8"/>
        <v>448.75</v>
      </c>
      <c r="J26" s="12">
        <f t="shared" si="8"/>
        <v>511.25</v>
      </c>
      <c r="K26" s="12">
        <f t="shared" si="8"/>
        <v>573.74999999999989</v>
      </c>
      <c r="L26" s="12">
        <f t="shared" si="8"/>
        <v>636.25</v>
      </c>
      <c r="M26" s="12">
        <f t="shared" si="8"/>
        <v>698.75</v>
      </c>
      <c r="AN26" s="3">
        <v>10</v>
      </c>
      <c r="AO26" s="3" t="str">
        <f t="shared" si="13"/>
        <v>Property 10</v>
      </c>
      <c r="AP26" s="3"/>
      <c r="AQ26" s="12">
        <f t="shared" si="14"/>
        <v>801.44748348096016</v>
      </c>
      <c r="AR26" s="12">
        <f t="shared" si="15"/>
        <v>838.67065178833843</v>
      </c>
      <c r="AS26" s="12">
        <f t="shared" si="15"/>
        <v>876.89266303854606</v>
      </c>
      <c r="AT26" s="12">
        <f t="shared" si="15"/>
        <v>916.09981849445319</v>
      </c>
      <c r="AU26" s="12">
        <f t="shared" si="15"/>
        <v>956.27673978419659</v>
      </c>
      <c r="AV26" s="12">
        <f t="shared" si="15"/>
        <v>997.4064717668216</v>
      </c>
      <c r="AW26" s="12">
        <f t="shared" si="15"/>
        <v>1039.470593445852</v>
      </c>
    </row>
    <row r="28" spans="4:49" x14ac:dyDescent="0.2">
      <c r="G28" s="8">
        <f>SUM(G17:G27)</f>
        <v>3612.0266164652512</v>
      </c>
      <c r="H28" s="8">
        <f>SUM(H17:H27)</f>
        <v>3914.5786336425458</v>
      </c>
      <c r="I28" s="8">
        <f t="shared" ref="I28:M28" si="16">SUM(I17:I27)</f>
        <v>4218.4178384591323</v>
      </c>
      <c r="J28" s="8">
        <f t="shared" si="16"/>
        <v>4523.5212560495575</v>
      </c>
      <c r="K28" s="8">
        <f t="shared" si="16"/>
        <v>4829.8639951183832</v>
      </c>
      <c r="L28" s="8">
        <f t="shared" si="16"/>
        <v>5137.4194055033704</v>
      </c>
      <c r="M28" s="8">
        <f t="shared" si="16"/>
        <v>5446.1592423576467</v>
      </c>
    </row>
    <row r="30" spans="4:49" x14ac:dyDescent="0.2">
      <c r="D30" s="1" t="s">
        <v>41</v>
      </c>
      <c r="G30" s="1" t="s">
        <v>57</v>
      </c>
      <c r="H30" s="60" t="s">
        <v>58</v>
      </c>
      <c r="I30" s="60"/>
      <c r="J30" s="60"/>
      <c r="K30" s="60"/>
      <c r="L30" s="60"/>
      <c r="M30" s="60"/>
    </row>
    <row r="31" spans="4:49" x14ac:dyDescent="0.2">
      <c r="D31" s="3"/>
      <c r="E31" s="3" t="s">
        <v>0</v>
      </c>
      <c r="F31" s="3"/>
      <c r="G31" s="3" t="s">
        <v>38</v>
      </c>
      <c r="H31" s="10">
        <v>5.0000000000000001E-3</v>
      </c>
      <c r="I31" s="11">
        <v>0.01</v>
      </c>
      <c r="J31" s="10">
        <v>1.4999999999999999E-2</v>
      </c>
      <c r="K31" s="11">
        <v>0.02</v>
      </c>
      <c r="L31" s="10">
        <v>2.5000000000000001E-2</v>
      </c>
      <c r="M31" s="11">
        <v>0.03</v>
      </c>
    </row>
    <row r="32" spans="4:49" x14ac:dyDescent="0.2">
      <c r="D32" s="3">
        <v>1</v>
      </c>
      <c r="E32" s="3" t="str">
        <f>B4</f>
        <v>Property 1</v>
      </c>
      <c r="F32" s="3"/>
      <c r="G32" s="12">
        <f t="shared" ref="G32:G41" si="17">AD4</f>
        <v>470.83333333333337</v>
      </c>
      <c r="H32" s="12">
        <f>$G32-H17</f>
        <v>-109.12638464975998</v>
      </c>
      <c r="I32" s="12">
        <f t="shared" ref="I32:M32" si="18">$G32-I17</f>
        <v>-109.12638464975998</v>
      </c>
      <c r="J32" s="12">
        <f t="shared" si="18"/>
        <v>-109.12638464975998</v>
      </c>
      <c r="K32" s="12">
        <f t="shared" si="18"/>
        <v>-109.12638464975998</v>
      </c>
      <c r="L32" s="12">
        <f t="shared" si="18"/>
        <v>-109.12638464975998</v>
      </c>
      <c r="M32" s="12">
        <f t="shared" si="18"/>
        <v>-109.12638464975998</v>
      </c>
    </row>
    <row r="33" spans="1:13" x14ac:dyDescent="0.2">
      <c r="D33" s="3">
        <v>2</v>
      </c>
      <c r="E33" s="3" t="str">
        <f t="shared" ref="E33:E41" si="19">B5</f>
        <v>Property 2</v>
      </c>
      <c r="F33" s="3"/>
      <c r="G33" s="12">
        <f t="shared" si="17"/>
        <v>514.83333333333326</v>
      </c>
      <c r="H33" s="12">
        <f t="shared" ref="H33:M33" si="20">$G33-H18</f>
        <v>223.16666666666663</v>
      </c>
      <c r="I33" s="12">
        <f t="shared" si="20"/>
        <v>181.49999999999994</v>
      </c>
      <c r="J33" s="12">
        <f t="shared" si="20"/>
        <v>139.83333333333326</v>
      </c>
      <c r="K33" s="12">
        <f t="shared" si="20"/>
        <v>98.166666666666572</v>
      </c>
      <c r="L33" s="12">
        <f t="shared" si="20"/>
        <v>56.499999999999943</v>
      </c>
      <c r="M33" s="12">
        <f t="shared" si="20"/>
        <v>14.833333333333258</v>
      </c>
    </row>
    <row r="34" spans="1:13" x14ac:dyDescent="0.2">
      <c r="D34" s="3">
        <v>3</v>
      </c>
      <c r="E34" s="3" t="str">
        <f t="shared" si="19"/>
        <v>Property 3</v>
      </c>
      <c r="F34" s="3"/>
      <c r="G34" s="12">
        <f t="shared" si="17"/>
        <v>470.83333333333337</v>
      </c>
      <c r="H34" s="12">
        <f t="shared" ref="H34:M34" si="21">$G34-H19</f>
        <v>-119.45614869980034</v>
      </c>
      <c r="I34" s="12">
        <f t="shared" si="21"/>
        <v>-145.73740208462311</v>
      </c>
      <c r="J34" s="12">
        <f t="shared" si="21"/>
        <v>-172.66276695965212</v>
      </c>
      <c r="K34" s="12">
        <f t="shared" si="21"/>
        <v>-200.22071839141449</v>
      </c>
      <c r="L34" s="12">
        <f t="shared" si="21"/>
        <v>-228.39877110681175</v>
      </c>
      <c r="M34" s="12">
        <f t="shared" si="21"/>
        <v>-257.18355874387521</v>
      </c>
    </row>
    <row r="35" spans="1:13" x14ac:dyDescent="0.2">
      <c r="D35" s="3">
        <v>4</v>
      </c>
      <c r="E35" s="3" t="str">
        <f t="shared" si="19"/>
        <v>Property 4</v>
      </c>
      <c r="F35" s="3"/>
      <c r="G35" s="12">
        <f t="shared" si="17"/>
        <v>426.83333333333331</v>
      </c>
      <c r="H35" s="12">
        <f t="shared" ref="H35:M35" si="22">$G35-H20</f>
        <v>126.83333333333337</v>
      </c>
      <c r="I35" s="12">
        <f t="shared" si="22"/>
        <v>85.166666666666629</v>
      </c>
      <c r="J35" s="12">
        <f t="shared" si="22"/>
        <v>43.5</v>
      </c>
      <c r="K35" s="12">
        <f t="shared" si="22"/>
        <v>1.8333333333333144</v>
      </c>
      <c r="L35" s="12">
        <f t="shared" si="22"/>
        <v>-39.833333333333371</v>
      </c>
      <c r="M35" s="12">
        <f t="shared" si="22"/>
        <v>-81.5</v>
      </c>
    </row>
    <row r="36" spans="1:13" x14ac:dyDescent="0.2">
      <c r="D36" s="3">
        <v>5</v>
      </c>
      <c r="E36" s="3" t="str">
        <f t="shared" si="19"/>
        <v>Property 5</v>
      </c>
      <c r="F36" s="3"/>
      <c r="G36" s="12">
        <f t="shared" si="17"/>
        <v>435.63333333333333</v>
      </c>
      <c r="H36" s="12">
        <f t="shared" ref="H36:M36" si="23">$G36-H21</f>
        <v>-207.86276695965216</v>
      </c>
      <c r="I36" s="12">
        <f t="shared" si="23"/>
        <v>-235.42071839141454</v>
      </c>
      <c r="J36" s="12">
        <f t="shared" si="23"/>
        <v>-263.5987711068118</v>
      </c>
      <c r="K36" s="12">
        <f t="shared" si="23"/>
        <v>-292.38355874387526</v>
      </c>
      <c r="L36" s="12">
        <f t="shared" si="23"/>
        <v>-321.76091641346557</v>
      </c>
      <c r="M36" s="12">
        <f t="shared" si="23"/>
        <v>-351.71596563067749</v>
      </c>
    </row>
    <row r="37" spans="1:13" x14ac:dyDescent="0.2">
      <c r="D37" s="3">
        <v>6</v>
      </c>
      <c r="E37" s="3" t="str">
        <f t="shared" si="19"/>
        <v>Property 6</v>
      </c>
      <c r="F37" s="3"/>
      <c r="G37" s="12">
        <f t="shared" si="17"/>
        <v>382.83333333333331</v>
      </c>
      <c r="H37" s="12">
        <f t="shared" ref="H37:M37" si="24">$G37-H22</f>
        <v>-75.5</v>
      </c>
      <c r="I37" s="12">
        <f t="shared" si="24"/>
        <v>-75.5</v>
      </c>
      <c r="J37" s="12">
        <f t="shared" si="24"/>
        <v>-75.5</v>
      </c>
      <c r="K37" s="12">
        <f t="shared" si="24"/>
        <v>-75.5</v>
      </c>
      <c r="L37" s="12">
        <f t="shared" si="24"/>
        <v>-75.5</v>
      </c>
      <c r="M37" s="12">
        <f t="shared" si="24"/>
        <v>-75.5</v>
      </c>
    </row>
    <row r="38" spans="1:13" x14ac:dyDescent="0.2">
      <c r="D38" s="3">
        <v>7</v>
      </c>
      <c r="E38" s="3" t="str">
        <f t="shared" si="19"/>
        <v>Property 7</v>
      </c>
      <c r="F38" s="3"/>
      <c r="G38" s="12">
        <f t="shared" si="17"/>
        <v>382.83333333333331</v>
      </c>
      <c r="H38" s="12">
        <f t="shared" ref="H38:M38" si="25">$G38-H23</f>
        <v>91.166666666666686</v>
      </c>
      <c r="I38" s="12">
        <f t="shared" si="25"/>
        <v>49.5</v>
      </c>
      <c r="J38" s="12">
        <f t="shared" si="25"/>
        <v>7.8333333333333144</v>
      </c>
      <c r="K38" s="12">
        <f t="shared" si="25"/>
        <v>-33.833333333333371</v>
      </c>
      <c r="L38" s="12">
        <f t="shared" si="25"/>
        <v>-75.5</v>
      </c>
      <c r="M38" s="12">
        <f t="shared" si="25"/>
        <v>-117.16666666666669</v>
      </c>
    </row>
    <row r="39" spans="1:13" x14ac:dyDescent="0.2">
      <c r="D39" s="3">
        <v>8</v>
      </c>
      <c r="E39" s="3" t="str">
        <f t="shared" si="19"/>
        <v>Property 8</v>
      </c>
      <c r="F39" s="3"/>
      <c r="G39" s="12">
        <f t="shared" si="17"/>
        <v>404.83333333333331</v>
      </c>
      <c r="H39" s="12">
        <f t="shared" ref="H39:M39" si="26">$G39-H24</f>
        <v>175.66666666666666</v>
      </c>
      <c r="I39" s="12">
        <f t="shared" si="26"/>
        <v>134</v>
      </c>
      <c r="J39" s="12">
        <f t="shared" si="26"/>
        <v>92.333333333333314</v>
      </c>
      <c r="K39" s="12">
        <f t="shared" si="26"/>
        <v>50.666666666666629</v>
      </c>
      <c r="L39" s="12">
        <f t="shared" si="26"/>
        <v>9</v>
      </c>
      <c r="M39" s="12">
        <f t="shared" si="26"/>
        <v>-32.666666666666686</v>
      </c>
    </row>
    <row r="40" spans="1:13" x14ac:dyDescent="0.2">
      <c r="D40" s="3">
        <v>9</v>
      </c>
      <c r="E40" s="3" t="str">
        <f t="shared" si="19"/>
        <v>Property 9</v>
      </c>
      <c r="F40" s="3"/>
      <c r="G40" s="12">
        <f t="shared" si="17"/>
        <v>206.83333333333331</v>
      </c>
      <c r="H40" s="12">
        <f t="shared" ref="H40:M40" si="27">$G40-H25</f>
        <v>63.083333333333343</v>
      </c>
      <c r="I40" s="12">
        <f t="shared" si="27"/>
        <v>42.249999999999972</v>
      </c>
      <c r="J40" s="12">
        <f t="shared" si="27"/>
        <v>21.416666666666657</v>
      </c>
      <c r="K40" s="12">
        <f t="shared" si="27"/>
        <v>0.58333333333331439</v>
      </c>
      <c r="L40" s="12">
        <f t="shared" si="27"/>
        <v>-20.250000000000028</v>
      </c>
      <c r="M40" s="12">
        <f t="shared" si="27"/>
        <v>-41.083333333333343</v>
      </c>
    </row>
    <row r="41" spans="1:13" x14ac:dyDescent="0.2">
      <c r="D41" s="3">
        <v>10</v>
      </c>
      <c r="E41" s="3" t="str">
        <f t="shared" si="19"/>
        <v>Property 10</v>
      </c>
      <c r="F41" s="3"/>
      <c r="G41" s="12">
        <f t="shared" si="17"/>
        <v>624.83333333333326</v>
      </c>
      <c r="H41" s="12">
        <f t="shared" ref="H41:M41" si="28">$G41-H26</f>
        <v>238.58333333333326</v>
      </c>
      <c r="I41" s="12">
        <f t="shared" si="28"/>
        <v>176.08333333333326</v>
      </c>
      <c r="J41" s="12">
        <f t="shared" si="28"/>
        <v>113.58333333333326</v>
      </c>
      <c r="K41" s="12">
        <f t="shared" si="28"/>
        <v>51.083333333333371</v>
      </c>
      <c r="L41" s="12">
        <f t="shared" si="28"/>
        <v>-11.416666666666742</v>
      </c>
      <c r="M41" s="12">
        <f t="shared" si="28"/>
        <v>-73.916666666666742</v>
      </c>
    </row>
    <row r="43" spans="1:13" x14ac:dyDescent="0.2">
      <c r="G43" s="8">
        <f>SUM(G32:G42)</f>
        <v>4321.1333333333341</v>
      </c>
      <c r="H43" s="8">
        <f>SUM(H32:H42)</f>
        <v>406.55469969078746</v>
      </c>
      <c r="I43" s="8">
        <f t="shared" ref="I43:M43" si="29">SUM(I32:I42)</f>
        <v>102.71549487420216</v>
      </c>
      <c r="J43" s="8">
        <f t="shared" si="29"/>
        <v>-202.38792271622412</v>
      </c>
      <c r="K43" s="8">
        <f t="shared" si="29"/>
        <v>-508.73066178504985</v>
      </c>
      <c r="L43" s="8">
        <f t="shared" si="29"/>
        <v>-816.28607217003741</v>
      </c>
      <c r="M43" s="8">
        <f t="shared" si="29"/>
        <v>-1125.0259090243128</v>
      </c>
    </row>
    <row r="46" spans="1:13" x14ac:dyDescent="0.2">
      <c r="A46" t="s">
        <v>59</v>
      </c>
      <c r="D46" s="38" t="s">
        <v>60</v>
      </c>
    </row>
    <row r="48" spans="1:13" x14ac:dyDescent="0.2">
      <c r="A48" t="s">
        <v>64</v>
      </c>
      <c r="B48" t="s">
        <v>63</v>
      </c>
    </row>
  </sheetData>
  <autoFilter ref="A3:AE13"/>
  <mergeCells count="2">
    <mergeCell ref="H15:M15"/>
    <mergeCell ref="H30:M30"/>
  </mergeCells>
  <conditionalFormatting sqref="G43:M43">
    <cfRule type="colorScale" priority="3">
      <colorScale>
        <cfvo type="min"/>
        <cfvo type="percentile" val="50"/>
        <cfvo type="max"/>
        <color rgb="FFF8696B"/>
        <color rgb="FFFCFCFF"/>
        <color rgb="FF63BE7B"/>
      </colorScale>
    </cfRule>
  </conditionalFormatting>
  <conditionalFormatting sqref="G32:M41">
    <cfRule type="colorScale" priority="2">
      <colorScale>
        <cfvo type="min"/>
        <cfvo type="percentile" val="50"/>
        <cfvo type="max"/>
        <color rgb="FFF8696B"/>
        <color rgb="FFFCFCFF"/>
        <color rgb="FF63BE7B"/>
      </colorScale>
    </cfRule>
  </conditionalFormatting>
  <conditionalFormatting sqref="AE4:AE13">
    <cfRule type="colorScale" priority="1">
      <colorScale>
        <cfvo type="min"/>
        <cfvo type="percentile" val="50"/>
        <cfvo type="max"/>
        <color rgb="FFF8696B"/>
        <color rgb="FFFCFCFF"/>
        <color rgb="FF63BE7B"/>
      </colorScale>
    </cfRule>
  </conditionalFormatting>
  <dataValidations count="2">
    <dataValidation type="list" allowBlank="1" showInputMessage="1" showErrorMessage="1" sqref="P4:P13">
      <formula1>$AK$1:$AK$2</formula1>
    </dataValidation>
    <dataValidation type="list" allowBlank="1" showInputMessage="1" showErrorMessage="1" sqref="N4:N13">
      <formula1>$AJ$1:$AJ$2</formula1>
    </dataValidation>
  </dataValidations>
  <hyperlinks>
    <hyperlink ref="D46" r:id="rId1"/>
  </hyperlinks>
  <pageMargins left="0.7" right="0.7" top="0.75" bottom="0.75" header="0.3" footer="0.3"/>
  <pageSetup paperSize="9"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30"/>
  <sheetViews>
    <sheetView tabSelected="1" zoomScale="175" zoomScaleNormal="175" zoomScalePageLayoutView="175" workbookViewId="0">
      <selection activeCell="I7" sqref="I7"/>
    </sheetView>
  </sheetViews>
  <sheetFormatPr baseColWidth="10" defaultRowHeight="16" x14ac:dyDescent="0.2"/>
  <cols>
    <col min="1" max="1" width="4.1640625" customWidth="1"/>
    <col min="2" max="2" width="25.1640625" customWidth="1"/>
    <col min="3" max="3" width="15.33203125" style="3" customWidth="1"/>
    <col min="4" max="4" width="3.1640625" style="48" customWidth="1"/>
    <col min="5" max="5" width="25.1640625" customWidth="1"/>
    <col min="6" max="6" width="15.1640625" style="3" customWidth="1"/>
    <col min="7" max="7" width="3.33203125" style="48" customWidth="1"/>
    <col min="8" max="8" width="26" customWidth="1"/>
    <col min="9" max="9" width="17" customWidth="1"/>
  </cols>
  <sheetData>
    <row r="1" spans="1:34" ht="21" x14ac:dyDescent="0.25">
      <c r="A1" s="41" t="s">
        <v>65</v>
      </c>
      <c r="D1" s="42"/>
      <c r="E1" s="43" t="s">
        <v>66</v>
      </c>
      <c r="F1" s="44"/>
      <c r="G1" s="42"/>
      <c r="H1" s="42"/>
    </row>
    <row r="2" spans="1:34" ht="21" x14ac:dyDescent="0.25">
      <c r="A2" s="41" t="s">
        <v>68</v>
      </c>
      <c r="C2" s="45"/>
      <c r="D2" s="42"/>
      <c r="E2" s="42"/>
      <c r="F2" s="44"/>
      <c r="G2" s="42"/>
      <c r="H2" s="42"/>
    </row>
    <row r="3" spans="1:34" ht="21" x14ac:dyDescent="0.25">
      <c r="A3" s="41"/>
      <c r="C3" s="45"/>
      <c r="D3" s="42"/>
      <c r="E3" s="42"/>
      <c r="F3" s="44"/>
      <c r="G3" s="42"/>
      <c r="H3" s="42"/>
    </row>
    <row r="4" spans="1:34" x14ac:dyDescent="0.2">
      <c r="A4" t="s">
        <v>70</v>
      </c>
      <c r="C4" s="46">
        <v>10000</v>
      </c>
      <c r="D4" s="42"/>
      <c r="E4" s="42"/>
      <c r="F4" s="44"/>
      <c r="G4" s="42"/>
      <c r="H4" s="42"/>
    </row>
    <row r="5" spans="1:34" ht="21" x14ac:dyDescent="0.25">
      <c r="A5" s="41"/>
      <c r="C5" s="44"/>
      <c r="D5" s="42"/>
      <c r="E5" s="42"/>
      <c r="F5" s="44"/>
      <c r="G5" s="42"/>
      <c r="H5" s="42"/>
    </row>
    <row r="6" spans="1:34" ht="21" x14ac:dyDescent="0.25">
      <c r="A6" s="41"/>
      <c r="B6" s="47" t="s">
        <v>71</v>
      </c>
      <c r="E6" s="49" t="s">
        <v>72</v>
      </c>
      <c r="F6" s="3" t="s">
        <v>73</v>
      </c>
      <c r="H6" s="49" t="s">
        <v>74</v>
      </c>
    </row>
    <row r="7" spans="1:34" ht="21" x14ac:dyDescent="0.25">
      <c r="A7" s="41"/>
      <c r="B7" t="s">
        <v>75</v>
      </c>
      <c r="C7" s="50">
        <f>SUM(C15:C24)</f>
        <v>5000</v>
      </c>
      <c r="E7" t="s">
        <v>75</v>
      </c>
      <c r="F7" s="50">
        <f>SUM(F15:F24)</f>
        <v>3000</v>
      </c>
      <c r="H7" t="s">
        <v>75</v>
      </c>
      <c r="I7" s="51">
        <f>C7</f>
        <v>5000</v>
      </c>
      <c r="J7" s="52">
        <v>0.3</v>
      </c>
      <c r="K7" s="9" t="s">
        <v>76</v>
      </c>
      <c r="L7" s="9"/>
      <c r="M7" s="9"/>
      <c r="N7" s="9"/>
    </row>
    <row r="8" spans="1:34" ht="21" x14ac:dyDescent="0.25">
      <c r="A8" s="41"/>
      <c r="B8" t="s">
        <v>77</v>
      </c>
      <c r="C8" s="50">
        <f>SUM(C27:C47)</f>
        <v>4750</v>
      </c>
      <c r="E8" t="s">
        <v>77</v>
      </c>
      <c r="F8" s="50">
        <f>SUM(F27:F47)</f>
        <v>4250</v>
      </c>
      <c r="H8" t="s">
        <v>77</v>
      </c>
      <c r="I8" s="51">
        <f>C8</f>
        <v>4750</v>
      </c>
    </row>
    <row r="9" spans="1:34" ht="21" x14ac:dyDescent="0.25">
      <c r="A9" s="41"/>
      <c r="B9" t="s">
        <v>78</v>
      </c>
      <c r="C9" s="50">
        <f>C7-C8</f>
        <v>250</v>
      </c>
      <c r="E9" t="s">
        <v>78</v>
      </c>
      <c r="F9" s="50">
        <f>F7-F8</f>
        <v>-1250</v>
      </c>
      <c r="H9" t="s">
        <v>78</v>
      </c>
      <c r="I9" s="50">
        <f>I7-I8</f>
        <v>250</v>
      </c>
    </row>
    <row r="10" spans="1:34" ht="21" x14ac:dyDescent="0.25">
      <c r="A10" s="41"/>
      <c r="B10" t="s">
        <v>79</v>
      </c>
      <c r="C10" s="53">
        <f>C4</f>
        <v>10000</v>
      </c>
      <c r="E10" t="s">
        <v>79</v>
      </c>
      <c r="F10" s="50">
        <f>C4</f>
        <v>10000</v>
      </c>
      <c r="H10" t="s">
        <v>79</v>
      </c>
      <c r="I10" s="54">
        <f>C4</f>
        <v>10000</v>
      </c>
    </row>
    <row r="11" spans="1:34" ht="21" x14ac:dyDescent="0.25">
      <c r="A11" s="41"/>
      <c r="B11" t="s">
        <v>80</v>
      </c>
      <c r="C11" s="55" t="str">
        <f>IF(C10/-C9&lt;0,"Indefinite",C10/-C9)</f>
        <v>Indefinite</v>
      </c>
      <c r="E11" t="s">
        <v>80</v>
      </c>
      <c r="F11" s="55">
        <f>IF(F10/-F9&lt;0,"Indefinite",F10/-F9)</f>
        <v>8</v>
      </c>
      <c r="H11" t="s">
        <v>80</v>
      </c>
      <c r="J11" s="1" t="s">
        <v>81</v>
      </c>
      <c r="K11" s="1" t="s">
        <v>82</v>
      </c>
      <c r="L11" s="1" t="s">
        <v>83</v>
      </c>
      <c r="M11" s="1" t="s">
        <v>84</v>
      </c>
      <c r="N11" s="1" t="s">
        <v>85</v>
      </c>
      <c r="O11" s="1" t="s">
        <v>86</v>
      </c>
      <c r="P11" s="1" t="s">
        <v>87</v>
      </c>
      <c r="Q11" s="1" t="s">
        <v>88</v>
      </c>
      <c r="R11" s="1" t="s">
        <v>89</v>
      </c>
      <c r="S11" s="1" t="s">
        <v>90</v>
      </c>
      <c r="T11" s="1" t="s">
        <v>91</v>
      </c>
      <c r="U11" s="1" t="s">
        <v>92</v>
      </c>
    </row>
    <row r="12" spans="1:34" ht="21" x14ac:dyDescent="0.25">
      <c r="A12" s="41"/>
      <c r="I12" s="1" t="s">
        <v>93</v>
      </c>
    </row>
    <row r="13" spans="1:34" ht="21" x14ac:dyDescent="0.25">
      <c r="A13" s="41"/>
      <c r="B13" s="1"/>
      <c r="E13" s="1"/>
      <c r="I13" t="s">
        <v>75</v>
      </c>
      <c r="J13" s="56">
        <f t="shared" ref="J13:U13" si="0">$I$7*(1-$J$7)</f>
        <v>3500</v>
      </c>
      <c r="K13" s="56">
        <f t="shared" si="0"/>
        <v>3500</v>
      </c>
      <c r="L13" s="56">
        <f t="shared" si="0"/>
        <v>3500</v>
      </c>
      <c r="M13" s="56">
        <f t="shared" si="0"/>
        <v>3500</v>
      </c>
      <c r="N13" s="56">
        <f t="shared" si="0"/>
        <v>3500</v>
      </c>
      <c r="O13" s="56">
        <f t="shared" si="0"/>
        <v>3500</v>
      </c>
      <c r="P13" s="56">
        <f t="shared" si="0"/>
        <v>3500</v>
      </c>
      <c r="Q13" s="56">
        <f t="shared" si="0"/>
        <v>3500</v>
      </c>
      <c r="R13" s="56">
        <f t="shared" si="0"/>
        <v>3500</v>
      </c>
      <c r="S13" s="56">
        <f t="shared" si="0"/>
        <v>3500</v>
      </c>
      <c r="T13" s="56">
        <f t="shared" si="0"/>
        <v>3500</v>
      </c>
      <c r="U13" s="56">
        <f t="shared" si="0"/>
        <v>3500</v>
      </c>
      <c r="AH13" s="56"/>
    </row>
    <row r="14" spans="1:34" x14ac:dyDescent="0.2">
      <c r="B14" s="60" t="s">
        <v>94</v>
      </c>
      <c r="C14" s="60"/>
      <c r="E14" s="60" t="s">
        <v>95</v>
      </c>
      <c r="F14" s="60"/>
    </row>
    <row r="15" spans="1:34" x14ac:dyDescent="0.2">
      <c r="A15">
        <v>1</v>
      </c>
      <c r="B15" t="s">
        <v>96</v>
      </c>
      <c r="C15" s="46">
        <v>5000</v>
      </c>
      <c r="D15" s="48">
        <v>1</v>
      </c>
      <c r="E15" t="s">
        <v>96</v>
      </c>
      <c r="F15" s="46">
        <v>3000</v>
      </c>
      <c r="I15" t="s">
        <v>97</v>
      </c>
      <c r="J15">
        <f>$I$8</f>
        <v>4750</v>
      </c>
      <c r="K15">
        <f t="shared" ref="K15:U15" si="1">$I$8</f>
        <v>4750</v>
      </c>
      <c r="L15">
        <f t="shared" si="1"/>
        <v>4750</v>
      </c>
      <c r="M15">
        <f t="shared" si="1"/>
        <v>4750</v>
      </c>
      <c r="N15">
        <f t="shared" si="1"/>
        <v>4750</v>
      </c>
      <c r="O15">
        <f t="shared" si="1"/>
        <v>4750</v>
      </c>
      <c r="P15">
        <f t="shared" si="1"/>
        <v>4750</v>
      </c>
      <c r="Q15">
        <f t="shared" si="1"/>
        <v>4750</v>
      </c>
      <c r="R15">
        <f t="shared" si="1"/>
        <v>4750</v>
      </c>
      <c r="S15">
        <f t="shared" si="1"/>
        <v>4750</v>
      </c>
      <c r="T15">
        <f t="shared" si="1"/>
        <v>4750</v>
      </c>
      <c r="U15">
        <f t="shared" si="1"/>
        <v>4750</v>
      </c>
    </row>
    <row r="16" spans="1:34" x14ac:dyDescent="0.2">
      <c r="A16">
        <v>2</v>
      </c>
      <c r="B16" t="s">
        <v>98</v>
      </c>
      <c r="C16" s="46"/>
      <c r="D16" s="48">
        <v>2</v>
      </c>
      <c r="E16" t="s">
        <v>98</v>
      </c>
      <c r="F16" s="46"/>
    </row>
    <row r="17" spans="1:21" x14ac:dyDescent="0.2">
      <c r="A17">
        <v>3</v>
      </c>
      <c r="B17" t="s">
        <v>99</v>
      </c>
      <c r="C17" s="46"/>
      <c r="D17" s="48">
        <v>3</v>
      </c>
      <c r="E17" t="s">
        <v>99</v>
      </c>
      <c r="F17" s="46"/>
      <c r="I17" t="s">
        <v>100</v>
      </c>
      <c r="J17" s="56">
        <f>J13-J15</f>
        <v>-1250</v>
      </c>
      <c r="K17" s="56">
        <f t="shared" ref="K17:U17" si="2">K13-K15</f>
        <v>-1250</v>
      </c>
      <c r="L17" s="56">
        <f t="shared" si="2"/>
        <v>-1250</v>
      </c>
      <c r="M17" s="56">
        <f t="shared" si="2"/>
        <v>-1250</v>
      </c>
      <c r="N17" s="56">
        <f t="shared" si="2"/>
        <v>-1250</v>
      </c>
      <c r="O17" s="56">
        <f t="shared" si="2"/>
        <v>-1250</v>
      </c>
      <c r="P17" s="56">
        <f t="shared" si="2"/>
        <v>-1250</v>
      </c>
      <c r="Q17" s="56">
        <f t="shared" si="2"/>
        <v>-1250</v>
      </c>
      <c r="R17" s="56">
        <f t="shared" si="2"/>
        <v>-1250</v>
      </c>
      <c r="S17" s="56">
        <f t="shared" si="2"/>
        <v>-1250</v>
      </c>
      <c r="T17" s="56">
        <f t="shared" si="2"/>
        <v>-1250</v>
      </c>
      <c r="U17" s="56">
        <f t="shared" si="2"/>
        <v>-1250</v>
      </c>
    </row>
    <row r="18" spans="1:21" x14ac:dyDescent="0.2">
      <c r="A18">
        <v>4</v>
      </c>
      <c r="B18" t="s">
        <v>101</v>
      </c>
      <c r="C18" s="46"/>
      <c r="D18" s="48">
        <v>4</v>
      </c>
      <c r="E18" t="s">
        <v>101</v>
      </c>
      <c r="F18" s="46"/>
    </row>
    <row r="19" spans="1:21" x14ac:dyDescent="0.2">
      <c r="A19">
        <v>5</v>
      </c>
      <c r="B19" s="1" t="s">
        <v>102</v>
      </c>
      <c r="C19" s="46"/>
      <c r="D19" s="48">
        <v>5</v>
      </c>
      <c r="E19" s="1" t="s">
        <v>102</v>
      </c>
      <c r="F19" s="46"/>
      <c r="I19" t="s">
        <v>103</v>
      </c>
      <c r="J19" s="56">
        <f>I10+J17</f>
        <v>8750</v>
      </c>
      <c r="K19" s="56">
        <f>J19+K17</f>
        <v>7500</v>
      </c>
      <c r="L19" s="56">
        <f t="shared" ref="L19:U19" si="3">K19+L17</f>
        <v>6250</v>
      </c>
      <c r="M19" s="56">
        <f t="shared" si="3"/>
        <v>5000</v>
      </c>
      <c r="N19" s="56">
        <f t="shared" si="3"/>
        <v>3750</v>
      </c>
      <c r="O19" s="56">
        <f t="shared" si="3"/>
        <v>2500</v>
      </c>
      <c r="P19" s="56">
        <f t="shared" si="3"/>
        <v>1250</v>
      </c>
      <c r="Q19" s="56">
        <f t="shared" si="3"/>
        <v>0</v>
      </c>
      <c r="R19" s="56">
        <f t="shared" si="3"/>
        <v>-1250</v>
      </c>
      <c r="S19" s="56">
        <f t="shared" si="3"/>
        <v>-2500</v>
      </c>
      <c r="T19" s="56">
        <f t="shared" si="3"/>
        <v>-3750</v>
      </c>
      <c r="U19" s="56">
        <f t="shared" si="3"/>
        <v>-5000</v>
      </c>
    </row>
    <row r="20" spans="1:21" x14ac:dyDescent="0.2">
      <c r="A20">
        <v>6</v>
      </c>
      <c r="C20" s="46"/>
      <c r="D20" s="48">
        <v>6</v>
      </c>
      <c r="F20" s="46"/>
    </row>
    <row r="21" spans="1:21" x14ac:dyDescent="0.2">
      <c r="A21">
        <v>7</v>
      </c>
      <c r="C21" s="46"/>
      <c r="D21" s="48">
        <v>7</v>
      </c>
      <c r="F21" s="46"/>
      <c r="I21" s="1" t="s">
        <v>104</v>
      </c>
    </row>
    <row r="22" spans="1:21" x14ac:dyDescent="0.2">
      <c r="A22">
        <v>8</v>
      </c>
      <c r="C22" s="46"/>
      <c r="D22" s="48">
        <v>8</v>
      </c>
      <c r="F22" s="46"/>
      <c r="J22" s="1" t="s">
        <v>105</v>
      </c>
      <c r="K22" s="1" t="s">
        <v>106</v>
      </c>
      <c r="L22" s="1" t="s">
        <v>107</v>
      </c>
      <c r="M22" s="1" t="s">
        <v>108</v>
      </c>
      <c r="N22" s="1" t="s">
        <v>109</v>
      </c>
      <c r="O22" s="1" t="s">
        <v>110</v>
      </c>
      <c r="P22" s="1" t="s">
        <v>111</v>
      </c>
      <c r="Q22" s="1" t="s">
        <v>112</v>
      </c>
      <c r="R22" s="1" t="s">
        <v>113</v>
      </c>
      <c r="S22" s="1" t="s">
        <v>114</v>
      </c>
      <c r="T22" s="1" t="s">
        <v>115</v>
      </c>
      <c r="U22" s="1" t="s">
        <v>116</v>
      </c>
    </row>
    <row r="23" spans="1:21" x14ac:dyDescent="0.2">
      <c r="A23">
        <v>9</v>
      </c>
      <c r="C23" s="46"/>
      <c r="D23" s="48">
        <v>9</v>
      </c>
      <c r="F23" s="46"/>
    </row>
    <row r="24" spans="1:21" x14ac:dyDescent="0.2">
      <c r="A24">
        <v>10</v>
      </c>
      <c r="C24" s="46"/>
      <c r="D24" s="48">
        <v>10</v>
      </c>
      <c r="F24" s="46"/>
      <c r="I24" s="57" t="s">
        <v>75</v>
      </c>
      <c r="J24" s="56">
        <f t="shared" ref="J24:U24" si="4">$I$7*(1-$J$7)</f>
        <v>3500</v>
      </c>
      <c r="K24" s="56">
        <f t="shared" si="4"/>
        <v>3500</v>
      </c>
      <c r="L24" s="56">
        <f t="shared" si="4"/>
        <v>3500</v>
      </c>
      <c r="M24" s="56">
        <f t="shared" si="4"/>
        <v>3500</v>
      </c>
      <c r="N24" s="56">
        <f t="shared" si="4"/>
        <v>3500</v>
      </c>
      <c r="O24" s="56">
        <f t="shared" si="4"/>
        <v>3500</v>
      </c>
      <c r="P24" s="56">
        <f t="shared" si="4"/>
        <v>3500</v>
      </c>
      <c r="Q24" s="56">
        <f t="shared" si="4"/>
        <v>3500</v>
      </c>
      <c r="R24" s="56">
        <f t="shared" si="4"/>
        <v>3500</v>
      </c>
      <c r="S24" s="56">
        <f t="shared" si="4"/>
        <v>3500</v>
      </c>
      <c r="T24" s="56">
        <f t="shared" si="4"/>
        <v>3500</v>
      </c>
      <c r="U24" s="56">
        <f t="shared" si="4"/>
        <v>3500</v>
      </c>
    </row>
    <row r="26" spans="1:21" x14ac:dyDescent="0.2">
      <c r="B26" s="60" t="s">
        <v>117</v>
      </c>
      <c r="C26" s="60"/>
      <c r="E26" s="60" t="s">
        <v>118</v>
      </c>
      <c r="F26" s="60"/>
      <c r="I26" t="s">
        <v>97</v>
      </c>
      <c r="J26">
        <f t="shared" ref="J26:U26" si="5">$I$8</f>
        <v>4750</v>
      </c>
      <c r="K26">
        <f t="shared" si="5"/>
        <v>4750</v>
      </c>
      <c r="L26">
        <f t="shared" si="5"/>
        <v>4750</v>
      </c>
      <c r="M26">
        <f t="shared" si="5"/>
        <v>4750</v>
      </c>
      <c r="N26">
        <f t="shared" si="5"/>
        <v>4750</v>
      </c>
      <c r="O26">
        <f t="shared" si="5"/>
        <v>4750</v>
      </c>
      <c r="P26">
        <f t="shared" si="5"/>
        <v>4750</v>
      </c>
      <c r="Q26">
        <f t="shared" si="5"/>
        <v>4750</v>
      </c>
      <c r="R26">
        <f t="shared" si="5"/>
        <v>4750</v>
      </c>
      <c r="S26">
        <f t="shared" si="5"/>
        <v>4750</v>
      </c>
      <c r="T26">
        <f t="shared" si="5"/>
        <v>4750</v>
      </c>
      <c r="U26">
        <f t="shared" si="5"/>
        <v>4750</v>
      </c>
    </row>
    <row r="27" spans="1:21" x14ac:dyDescent="0.2">
      <c r="A27">
        <v>1</v>
      </c>
      <c r="B27" t="s">
        <v>119</v>
      </c>
      <c r="C27" s="46">
        <v>4750</v>
      </c>
      <c r="D27" s="48">
        <v>1</v>
      </c>
      <c r="E27" t="s">
        <v>119</v>
      </c>
      <c r="F27" s="46">
        <v>4250</v>
      </c>
    </row>
    <row r="28" spans="1:21" x14ac:dyDescent="0.2">
      <c r="A28">
        <v>2</v>
      </c>
      <c r="B28" t="s">
        <v>120</v>
      </c>
      <c r="C28" s="46"/>
      <c r="D28" s="48">
        <v>2</v>
      </c>
      <c r="E28" t="s">
        <v>120</v>
      </c>
      <c r="F28" s="46"/>
      <c r="I28" t="s">
        <v>100</v>
      </c>
      <c r="J28" s="56">
        <f t="shared" ref="J28:U28" si="6">J24-J26</f>
        <v>-1250</v>
      </c>
      <c r="K28" s="56">
        <f t="shared" si="6"/>
        <v>-1250</v>
      </c>
      <c r="L28" s="56">
        <f t="shared" si="6"/>
        <v>-1250</v>
      </c>
      <c r="M28" s="56">
        <f t="shared" si="6"/>
        <v>-1250</v>
      </c>
      <c r="N28" s="56">
        <f t="shared" si="6"/>
        <v>-1250</v>
      </c>
      <c r="O28" s="56">
        <f t="shared" si="6"/>
        <v>-1250</v>
      </c>
      <c r="P28" s="56">
        <f t="shared" si="6"/>
        <v>-1250</v>
      </c>
      <c r="Q28" s="56">
        <f t="shared" si="6"/>
        <v>-1250</v>
      </c>
      <c r="R28" s="56">
        <f t="shared" si="6"/>
        <v>-1250</v>
      </c>
      <c r="S28" s="56">
        <f t="shared" si="6"/>
        <v>-1250</v>
      </c>
      <c r="T28" s="56">
        <f t="shared" si="6"/>
        <v>-1250</v>
      </c>
      <c r="U28" s="56">
        <f t="shared" si="6"/>
        <v>-1250</v>
      </c>
    </row>
    <row r="29" spans="1:21" x14ac:dyDescent="0.2">
      <c r="A29">
        <v>3</v>
      </c>
      <c r="B29" t="s">
        <v>121</v>
      </c>
      <c r="C29" s="46"/>
      <c r="D29" s="48">
        <v>3</v>
      </c>
      <c r="E29" t="s">
        <v>121</v>
      </c>
      <c r="F29" s="46"/>
    </row>
    <row r="30" spans="1:21" x14ac:dyDescent="0.2">
      <c r="A30">
        <v>4</v>
      </c>
      <c r="B30" t="s">
        <v>122</v>
      </c>
      <c r="C30" s="46"/>
      <c r="D30" s="48">
        <v>4</v>
      </c>
      <c r="E30" t="s">
        <v>122</v>
      </c>
      <c r="F30" s="46"/>
      <c r="I30" t="s">
        <v>103</v>
      </c>
      <c r="J30" s="56">
        <f>U19+J28</f>
        <v>-6250</v>
      </c>
      <c r="K30" s="56">
        <f t="shared" ref="K30:U30" si="7">J30+K28</f>
        <v>-7500</v>
      </c>
      <c r="L30" s="56">
        <f t="shared" si="7"/>
        <v>-8750</v>
      </c>
      <c r="M30" s="56">
        <f t="shared" si="7"/>
        <v>-10000</v>
      </c>
      <c r="N30" s="56">
        <f t="shared" si="7"/>
        <v>-11250</v>
      </c>
      <c r="O30" s="56">
        <f t="shared" si="7"/>
        <v>-12500</v>
      </c>
      <c r="P30" s="56">
        <f t="shared" si="7"/>
        <v>-13750</v>
      </c>
      <c r="Q30" s="56">
        <f t="shared" si="7"/>
        <v>-15000</v>
      </c>
      <c r="R30" s="56">
        <f t="shared" si="7"/>
        <v>-16250</v>
      </c>
      <c r="S30" s="56">
        <f t="shared" si="7"/>
        <v>-17500</v>
      </c>
      <c r="T30" s="56">
        <f t="shared" si="7"/>
        <v>-18750</v>
      </c>
      <c r="U30" s="56">
        <f t="shared" si="7"/>
        <v>-20000</v>
      </c>
    </row>
    <row r="31" spans="1:21" x14ac:dyDescent="0.2">
      <c r="A31">
        <v>5</v>
      </c>
      <c r="B31" t="s">
        <v>102</v>
      </c>
      <c r="C31" s="46"/>
      <c r="D31" s="48">
        <v>5</v>
      </c>
      <c r="E31" t="s">
        <v>102</v>
      </c>
      <c r="F31" s="46"/>
    </row>
    <row r="32" spans="1:21" x14ac:dyDescent="0.2">
      <c r="A32">
        <v>6</v>
      </c>
      <c r="C32" s="46"/>
      <c r="D32" s="48">
        <v>6</v>
      </c>
      <c r="F32" s="46"/>
    </row>
    <row r="33" spans="1:6" customFormat="1" x14ac:dyDescent="0.2">
      <c r="A33">
        <v>7</v>
      </c>
      <c r="C33" s="46"/>
      <c r="D33" s="48">
        <v>7</v>
      </c>
      <c r="F33" s="46"/>
    </row>
    <row r="34" spans="1:6" customFormat="1" x14ac:dyDescent="0.2">
      <c r="A34">
        <v>8</v>
      </c>
      <c r="C34" s="46"/>
      <c r="D34" s="48">
        <v>8</v>
      </c>
      <c r="F34" s="46"/>
    </row>
    <row r="35" spans="1:6" customFormat="1" x14ac:dyDescent="0.2">
      <c r="A35">
        <v>9</v>
      </c>
      <c r="C35" s="46"/>
      <c r="D35" s="48">
        <v>9</v>
      </c>
      <c r="F35" s="46"/>
    </row>
    <row r="36" spans="1:6" customFormat="1" x14ac:dyDescent="0.2">
      <c r="A36">
        <v>10</v>
      </c>
      <c r="C36" s="46"/>
      <c r="D36" s="48">
        <v>10</v>
      </c>
      <c r="F36" s="46"/>
    </row>
    <row r="37" spans="1:6" customFormat="1" x14ac:dyDescent="0.2">
      <c r="A37">
        <v>11</v>
      </c>
      <c r="C37" s="46"/>
      <c r="D37" s="48">
        <v>11</v>
      </c>
      <c r="F37" s="46"/>
    </row>
    <row r="38" spans="1:6" customFormat="1" x14ac:dyDescent="0.2">
      <c r="A38">
        <v>12</v>
      </c>
      <c r="C38" s="46"/>
      <c r="D38" s="48">
        <v>12</v>
      </c>
      <c r="F38" s="46"/>
    </row>
    <row r="39" spans="1:6" customFormat="1" x14ac:dyDescent="0.2">
      <c r="A39">
        <v>13</v>
      </c>
      <c r="C39" s="46"/>
      <c r="D39" s="48">
        <v>13</v>
      </c>
      <c r="F39" s="46"/>
    </row>
    <row r="40" spans="1:6" customFormat="1" x14ac:dyDescent="0.2">
      <c r="A40">
        <v>14</v>
      </c>
      <c r="C40" s="46"/>
      <c r="D40" s="48">
        <v>14</v>
      </c>
      <c r="F40" s="46"/>
    </row>
    <row r="41" spans="1:6" customFormat="1" x14ac:dyDescent="0.2">
      <c r="A41">
        <v>15</v>
      </c>
      <c r="C41" s="46"/>
      <c r="D41" s="48">
        <v>15</v>
      </c>
      <c r="F41" s="46"/>
    </row>
    <row r="42" spans="1:6" customFormat="1" x14ac:dyDescent="0.2">
      <c r="A42">
        <v>15</v>
      </c>
      <c r="C42" s="46"/>
      <c r="D42" s="48">
        <v>15</v>
      </c>
      <c r="F42" s="46"/>
    </row>
    <row r="43" spans="1:6" customFormat="1" x14ac:dyDescent="0.2">
      <c r="A43">
        <v>16</v>
      </c>
      <c r="C43" s="46"/>
      <c r="D43" s="48">
        <v>16</v>
      </c>
      <c r="F43" s="46"/>
    </row>
    <row r="44" spans="1:6" customFormat="1" x14ac:dyDescent="0.2">
      <c r="A44">
        <v>17</v>
      </c>
      <c r="C44" s="46"/>
      <c r="D44" s="48">
        <v>17</v>
      </c>
      <c r="F44" s="46"/>
    </row>
    <row r="45" spans="1:6" customFormat="1" x14ac:dyDescent="0.2">
      <c r="A45">
        <v>18</v>
      </c>
      <c r="C45" s="46"/>
      <c r="D45" s="48">
        <v>18</v>
      </c>
      <c r="F45" s="46"/>
    </row>
    <row r="46" spans="1:6" customFormat="1" x14ac:dyDescent="0.2">
      <c r="A46">
        <v>19</v>
      </c>
      <c r="C46" s="46"/>
      <c r="D46" s="48">
        <v>19</v>
      </c>
      <c r="F46" s="46"/>
    </row>
    <row r="47" spans="1:6" customFormat="1" x14ac:dyDescent="0.2">
      <c r="A47">
        <v>20</v>
      </c>
      <c r="C47" s="46"/>
      <c r="D47" s="48">
        <v>20</v>
      </c>
      <c r="F47" s="46"/>
    </row>
    <row r="49" spans="3:9" s="42" customFormat="1" x14ac:dyDescent="0.2">
      <c r="C49" s="44"/>
      <c r="F49" s="44"/>
      <c r="I49" s="1" t="s">
        <v>67</v>
      </c>
    </row>
    <row r="50" spans="3:9" s="42" customFormat="1" x14ac:dyDescent="0.2">
      <c r="C50" s="44"/>
      <c r="F50" s="44"/>
      <c r="I50" s="1" t="s">
        <v>69</v>
      </c>
    </row>
    <row r="51" spans="3:9" s="42" customFormat="1" x14ac:dyDescent="0.2">
      <c r="C51" s="44"/>
      <c r="F51" s="44"/>
      <c r="I51" s="59"/>
    </row>
    <row r="52" spans="3:9" s="42" customFormat="1" x14ac:dyDescent="0.2">
      <c r="C52" s="44"/>
      <c r="F52" s="44"/>
    </row>
    <row r="53" spans="3:9" s="42" customFormat="1" x14ac:dyDescent="0.2">
      <c r="C53" s="44"/>
      <c r="F53" s="44"/>
    </row>
    <row r="54" spans="3:9" s="42" customFormat="1" x14ac:dyDescent="0.2">
      <c r="C54" s="44"/>
      <c r="F54" s="44"/>
    </row>
    <row r="55" spans="3:9" s="42" customFormat="1" x14ac:dyDescent="0.2">
      <c r="C55" s="44"/>
      <c r="F55" s="44"/>
    </row>
    <row r="56" spans="3:9" s="42" customFormat="1" x14ac:dyDescent="0.2">
      <c r="C56" s="44"/>
      <c r="F56" s="44"/>
    </row>
    <row r="57" spans="3:9" s="42" customFormat="1" x14ac:dyDescent="0.2">
      <c r="C57" s="44"/>
      <c r="F57" s="44"/>
    </row>
    <row r="58" spans="3:9" s="42" customFormat="1" x14ac:dyDescent="0.2">
      <c r="C58" s="44"/>
      <c r="F58" s="44"/>
    </row>
    <row r="59" spans="3:9" s="42" customFormat="1" x14ac:dyDescent="0.2">
      <c r="C59" s="44"/>
      <c r="F59" s="44"/>
    </row>
    <row r="60" spans="3:9" s="42" customFormat="1" x14ac:dyDescent="0.2">
      <c r="C60" s="44"/>
      <c r="F60" s="44"/>
    </row>
    <row r="61" spans="3:9" s="42" customFormat="1" x14ac:dyDescent="0.2">
      <c r="C61" s="44"/>
      <c r="F61" s="44"/>
    </row>
    <row r="62" spans="3:9" s="42" customFormat="1" x14ac:dyDescent="0.2">
      <c r="C62" s="44"/>
      <c r="F62" s="44"/>
    </row>
    <row r="63" spans="3:9" s="42" customFormat="1" x14ac:dyDescent="0.2">
      <c r="C63" s="44"/>
      <c r="F63" s="44"/>
    </row>
    <row r="64" spans="3:9" s="42" customFormat="1" x14ac:dyDescent="0.2">
      <c r="C64" s="44"/>
      <c r="F64" s="44"/>
    </row>
    <row r="65" spans="3:6" s="42" customFormat="1" x14ac:dyDescent="0.2">
      <c r="C65" s="44"/>
      <c r="F65" s="44"/>
    </row>
    <row r="66" spans="3:6" s="42" customFormat="1" x14ac:dyDescent="0.2">
      <c r="C66" s="44"/>
      <c r="F66" s="44"/>
    </row>
    <row r="67" spans="3:6" s="42" customFormat="1" x14ac:dyDescent="0.2">
      <c r="C67" s="44"/>
      <c r="F67" s="44"/>
    </row>
    <row r="68" spans="3:6" s="42" customFormat="1" x14ac:dyDescent="0.2">
      <c r="C68" s="44"/>
      <c r="F68" s="44"/>
    </row>
    <row r="69" spans="3:6" s="42" customFormat="1" x14ac:dyDescent="0.2">
      <c r="C69" s="44"/>
      <c r="F69" s="44"/>
    </row>
    <row r="70" spans="3:6" s="42" customFormat="1" x14ac:dyDescent="0.2">
      <c r="C70" s="44"/>
      <c r="F70" s="44"/>
    </row>
    <row r="71" spans="3:6" s="42" customFormat="1" x14ac:dyDescent="0.2">
      <c r="C71" s="44"/>
      <c r="F71" s="44"/>
    </row>
    <row r="72" spans="3:6" s="42" customFormat="1" x14ac:dyDescent="0.2">
      <c r="C72" s="44"/>
      <c r="F72" s="44"/>
    </row>
    <row r="73" spans="3:6" s="42" customFormat="1" x14ac:dyDescent="0.2">
      <c r="C73" s="44"/>
      <c r="F73" s="44"/>
    </row>
    <row r="74" spans="3:6" s="42" customFormat="1" x14ac:dyDescent="0.2">
      <c r="C74" s="44"/>
      <c r="F74" s="44"/>
    </row>
    <row r="75" spans="3:6" s="42" customFormat="1" x14ac:dyDescent="0.2">
      <c r="C75" s="44"/>
      <c r="F75" s="44"/>
    </row>
    <row r="76" spans="3:6" s="42" customFormat="1" x14ac:dyDescent="0.2">
      <c r="C76" s="44"/>
      <c r="F76" s="44"/>
    </row>
    <row r="77" spans="3:6" s="42" customFormat="1" x14ac:dyDescent="0.2">
      <c r="C77" s="44"/>
      <c r="F77" s="44"/>
    </row>
    <row r="78" spans="3:6" s="42" customFormat="1" x14ac:dyDescent="0.2">
      <c r="C78" s="44"/>
      <c r="F78" s="44"/>
    </row>
    <row r="79" spans="3:6" s="42" customFormat="1" x14ac:dyDescent="0.2">
      <c r="C79" s="44"/>
      <c r="F79" s="44"/>
    </row>
    <row r="80" spans="3:6" s="42" customFormat="1" x14ac:dyDescent="0.2">
      <c r="C80" s="44"/>
      <c r="F80" s="44"/>
    </row>
    <row r="81" spans="3:6" s="42" customFormat="1" x14ac:dyDescent="0.2">
      <c r="C81" s="44"/>
      <c r="F81" s="44"/>
    </row>
    <row r="82" spans="3:6" s="42" customFormat="1" x14ac:dyDescent="0.2">
      <c r="C82" s="44"/>
      <c r="F82" s="44"/>
    </row>
    <row r="83" spans="3:6" s="42" customFormat="1" x14ac:dyDescent="0.2">
      <c r="C83" s="44"/>
      <c r="F83" s="44"/>
    </row>
    <row r="84" spans="3:6" s="42" customFormat="1" x14ac:dyDescent="0.2">
      <c r="C84" s="44"/>
      <c r="F84" s="44"/>
    </row>
    <row r="85" spans="3:6" s="42" customFormat="1" x14ac:dyDescent="0.2">
      <c r="C85" s="44"/>
      <c r="F85" s="44"/>
    </row>
    <row r="86" spans="3:6" s="42" customFormat="1" x14ac:dyDescent="0.2">
      <c r="C86" s="44"/>
      <c r="F86" s="44"/>
    </row>
    <row r="87" spans="3:6" s="42" customFormat="1" x14ac:dyDescent="0.2">
      <c r="C87" s="44"/>
      <c r="F87" s="44"/>
    </row>
    <row r="88" spans="3:6" s="42" customFormat="1" x14ac:dyDescent="0.2">
      <c r="C88" s="44"/>
      <c r="F88" s="44"/>
    </row>
    <row r="89" spans="3:6" s="42" customFormat="1" x14ac:dyDescent="0.2">
      <c r="C89" s="44"/>
      <c r="F89" s="44"/>
    </row>
    <row r="90" spans="3:6" s="42" customFormat="1" x14ac:dyDescent="0.2">
      <c r="C90" s="44"/>
      <c r="F90" s="44"/>
    </row>
    <row r="91" spans="3:6" s="42" customFormat="1" x14ac:dyDescent="0.2">
      <c r="C91" s="44"/>
      <c r="F91" s="44"/>
    </row>
    <row r="92" spans="3:6" s="42" customFormat="1" x14ac:dyDescent="0.2">
      <c r="C92" s="44"/>
      <c r="F92" s="44"/>
    </row>
    <row r="93" spans="3:6" s="42" customFormat="1" x14ac:dyDescent="0.2">
      <c r="C93" s="44"/>
      <c r="F93" s="44"/>
    </row>
    <row r="94" spans="3:6" s="42" customFormat="1" x14ac:dyDescent="0.2">
      <c r="C94" s="44"/>
      <c r="F94" s="44"/>
    </row>
    <row r="95" spans="3:6" s="42" customFormat="1" x14ac:dyDescent="0.2">
      <c r="C95" s="44"/>
      <c r="F95" s="44"/>
    </row>
    <row r="96" spans="3:6" s="42" customFormat="1" x14ac:dyDescent="0.2">
      <c r="C96" s="44"/>
      <c r="F96" s="44"/>
    </row>
    <row r="97" spans="3:6" s="42" customFormat="1" x14ac:dyDescent="0.2">
      <c r="C97" s="44"/>
      <c r="F97" s="44"/>
    </row>
    <row r="98" spans="3:6" s="42" customFormat="1" x14ac:dyDescent="0.2">
      <c r="C98" s="44"/>
      <c r="F98" s="44"/>
    </row>
    <row r="99" spans="3:6" s="42" customFormat="1" x14ac:dyDescent="0.2">
      <c r="C99" s="44"/>
      <c r="F99" s="44"/>
    </row>
    <row r="100" spans="3:6" s="42" customFormat="1" x14ac:dyDescent="0.2">
      <c r="C100" s="44"/>
      <c r="F100" s="44"/>
    </row>
    <row r="101" spans="3:6" s="42" customFormat="1" x14ac:dyDescent="0.2">
      <c r="C101" s="44"/>
      <c r="F101" s="44"/>
    </row>
    <row r="102" spans="3:6" s="42" customFormat="1" x14ac:dyDescent="0.2">
      <c r="C102" s="44"/>
      <c r="F102" s="44"/>
    </row>
    <row r="103" spans="3:6" s="42" customFormat="1" x14ac:dyDescent="0.2">
      <c r="C103" s="44"/>
      <c r="F103" s="44"/>
    </row>
    <row r="104" spans="3:6" s="42" customFormat="1" x14ac:dyDescent="0.2">
      <c r="C104" s="44"/>
      <c r="F104" s="44"/>
    </row>
    <row r="105" spans="3:6" s="42" customFormat="1" x14ac:dyDescent="0.2">
      <c r="C105" s="44"/>
      <c r="F105" s="44"/>
    </row>
    <row r="106" spans="3:6" s="42" customFormat="1" x14ac:dyDescent="0.2">
      <c r="C106" s="44"/>
      <c r="F106" s="44"/>
    </row>
    <row r="107" spans="3:6" s="42" customFormat="1" x14ac:dyDescent="0.2">
      <c r="C107" s="44"/>
      <c r="F107" s="44"/>
    </row>
    <row r="108" spans="3:6" s="42" customFormat="1" x14ac:dyDescent="0.2">
      <c r="C108" s="44"/>
      <c r="F108" s="44"/>
    </row>
    <row r="109" spans="3:6" s="42" customFormat="1" x14ac:dyDescent="0.2">
      <c r="C109" s="44"/>
      <c r="F109" s="44"/>
    </row>
    <row r="110" spans="3:6" s="42" customFormat="1" x14ac:dyDescent="0.2">
      <c r="C110" s="44"/>
      <c r="F110" s="44"/>
    </row>
    <row r="111" spans="3:6" s="42" customFormat="1" x14ac:dyDescent="0.2">
      <c r="C111" s="44"/>
      <c r="F111" s="44"/>
    </row>
    <row r="112" spans="3:6" s="42" customFormat="1" x14ac:dyDescent="0.2">
      <c r="C112" s="44"/>
      <c r="F112" s="44"/>
    </row>
    <row r="113" spans="3:6" s="42" customFormat="1" x14ac:dyDescent="0.2">
      <c r="C113" s="44"/>
      <c r="F113" s="44"/>
    </row>
    <row r="114" spans="3:6" s="42" customFormat="1" x14ac:dyDescent="0.2">
      <c r="C114" s="44"/>
      <c r="F114" s="44"/>
    </row>
    <row r="115" spans="3:6" s="42" customFormat="1" x14ac:dyDescent="0.2">
      <c r="C115" s="44"/>
      <c r="F115" s="44"/>
    </row>
    <row r="116" spans="3:6" s="42" customFormat="1" x14ac:dyDescent="0.2">
      <c r="C116" s="44"/>
      <c r="F116" s="44"/>
    </row>
    <row r="117" spans="3:6" s="42" customFormat="1" x14ac:dyDescent="0.2">
      <c r="C117" s="44"/>
      <c r="F117" s="44"/>
    </row>
    <row r="118" spans="3:6" s="42" customFormat="1" x14ac:dyDescent="0.2">
      <c r="C118" s="44"/>
      <c r="F118" s="44"/>
    </row>
    <row r="119" spans="3:6" s="42" customFormat="1" x14ac:dyDescent="0.2">
      <c r="C119" s="44"/>
      <c r="F119" s="44"/>
    </row>
    <row r="120" spans="3:6" s="42" customFormat="1" x14ac:dyDescent="0.2">
      <c r="C120" s="44"/>
      <c r="F120" s="44"/>
    </row>
    <row r="121" spans="3:6" s="42" customFormat="1" x14ac:dyDescent="0.2">
      <c r="C121" s="44"/>
      <c r="F121" s="44"/>
    </row>
    <row r="122" spans="3:6" s="42" customFormat="1" x14ac:dyDescent="0.2">
      <c r="C122" s="44"/>
      <c r="F122" s="44"/>
    </row>
    <row r="123" spans="3:6" s="42" customFormat="1" x14ac:dyDescent="0.2">
      <c r="C123" s="44"/>
      <c r="F123" s="44"/>
    </row>
    <row r="124" spans="3:6" s="42" customFormat="1" x14ac:dyDescent="0.2">
      <c r="C124" s="44"/>
      <c r="F124" s="44"/>
    </row>
    <row r="125" spans="3:6" s="42" customFormat="1" x14ac:dyDescent="0.2">
      <c r="C125" s="44"/>
      <c r="F125" s="44"/>
    </row>
    <row r="126" spans="3:6" s="42" customFormat="1" x14ac:dyDescent="0.2">
      <c r="C126" s="44"/>
      <c r="F126" s="44"/>
    </row>
    <row r="127" spans="3:6" s="42" customFormat="1" x14ac:dyDescent="0.2">
      <c r="C127" s="44"/>
      <c r="F127" s="44"/>
    </row>
    <row r="128" spans="3:6" s="42" customFormat="1" x14ac:dyDescent="0.2">
      <c r="C128" s="44"/>
      <c r="F128" s="44"/>
    </row>
    <row r="129" spans="3:6" s="42" customFormat="1" x14ac:dyDescent="0.2">
      <c r="C129" s="44"/>
      <c r="F129" s="44"/>
    </row>
    <row r="130" spans="3:6" s="42" customFormat="1" x14ac:dyDescent="0.2">
      <c r="C130" s="44"/>
      <c r="F130" s="44"/>
    </row>
    <row r="131" spans="3:6" s="42" customFormat="1" x14ac:dyDescent="0.2">
      <c r="C131" s="44"/>
      <c r="F131" s="44"/>
    </row>
    <row r="132" spans="3:6" s="42" customFormat="1" x14ac:dyDescent="0.2">
      <c r="C132" s="44"/>
      <c r="F132" s="44"/>
    </row>
    <row r="133" spans="3:6" s="42" customFormat="1" x14ac:dyDescent="0.2">
      <c r="C133" s="44"/>
      <c r="F133" s="44"/>
    </row>
    <row r="134" spans="3:6" s="42" customFormat="1" x14ac:dyDescent="0.2">
      <c r="C134" s="44"/>
      <c r="F134" s="44"/>
    </row>
    <row r="135" spans="3:6" s="42" customFormat="1" x14ac:dyDescent="0.2">
      <c r="C135" s="44"/>
      <c r="F135" s="44"/>
    </row>
    <row r="136" spans="3:6" s="42" customFormat="1" x14ac:dyDescent="0.2">
      <c r="C136" s="44"/>
      <c r="F136" s="44"/>
    </row>
    <row r="137" spans="3:6" s="42" customFormat="1" x14ac:dyDescent="0.2">
      <c r="C137" s="44"/>
      <c r="F137" s="44"/>
    </row>
    <row r="138" spans="3:6" s="42" customFormat="1" x14ac:dyDescent="0.2">
      <c r="C138" s="44"/>
      <c r="F138" s="44"/>
    </row>
    <row r="139" spans="3:6" s="42" customFormat="1" x14ac:dyDescent="0.2">
      <c r="C139" s="44"/>
      <c r="F139" s="44"/>
    </row>
    <row r="140" spans="3:6" s="42" customFormat="1" x14ac:dyDescent="0.2">
      <c r="C140" s="44"/>
      <c r="F140" s="44"/>
    </row>
    <row r="141" spans="3:6" s="42" customFormat="1" x14ac:dyDescent="0.2">
      <c r="C141" s="44"/>
      <c r="F141" s="44"/>
    </row>
    <row r="142" spans="3:6" s="42" customFormat="1" x14ac:dyDescent="0.2">
      <c r="C142" s="44"/>
      <c r="F142" s="44"/>
    </row>
    <row r="143" spans="3:6" s="42" customFormat="1" x14ac:dyDescent="0.2">
      <c r="C143" s="44"/>
      <c r="F143" s="44"/>
    </row>
    <row r="144" spans="3:6" s="42" customFormat="1" x14ac:dyDescent="0.2">
      <c r="C144" s="44"/>
      <c r="F144" s="44"/>
    </row>
    <row r="145" spans="3:6" s="42" customFormat="1" x14ac:dyDescent="0.2">
      <c r="C145" s="44"/>
      <c r="F145" s="44"/>
    </row>
    <row r="146" spans="3:6" s="42" customFormat="1" x14ac:dyDescent="0.2">
      <c r="C146" s="44"/>
      <c r="F146" s="44"/>
    </row>
    <row r="147" spans="3:6" s="42" customFormat="1" x14ac:dyDescent="0.2">
      <c r="C147" s="44"/>
      <c r="F147" s="44"/>
    </row>
    <row r="148" spans="3:6" s="42" customFormat="1" x14ac:dyDescent="0.2">
      <c r="C148" s="44"/>
      <c r="F148" s="44"/>
    </row>
    <row r="149" spans="3:6" s="42" customFormat="1" x14ac:dyDescent="0.2">
      <c r="C149" s="44"/>
      <c r="F149" s="44"/>
    </row>
    <row r="150" spans="3:6" s="42" customFormat="1" x14ac:dyDescent="0.2">
      <c r="C150" s="44"/>
      <c r="F150" s="44"/>
    </row>
    <row r="151" spans="3:6" s="42" customFormat="1" x14ac:dyDescent="0.2">
      <c r="C151" s="44"/>
      <c r="F151" s="44"/>
    </row>
    <row r="152" spans="3:6" s="42" customFormat="1" x14ac:dyDescent="0.2">
      <c r="C152" s="44"/>
      <c r="F152" s="44"/>
    </row>
    <row r="153" spans="3:6" s="42" customFormat="1" x14ac:dyDescent="0.2">
      <c r="C153" s="44"/>
      <c r="F153" s="44"/>
    </row>
    <row r="154" spans="3:6" s="42" customFormat="1" x14ac:dyDescent="0.2">
      <c r="C154" s="44"/>
      <c r="F154" s="44"/>
    </row>
    <row r="155" spans="3:6" s="42" customFormat="1" x14ac:dyDescent="0.2">
      <c r="C155" s="44"/>
      <c r="F155" s="44"/>
    </row>
    <row r="156" spans="3:6" s="42" customFormat="1" x14ac:dyDescent="0.2">
      <c r="C156" s="44"/>
      <c r="F156" s="44"/>
    </row>
    <row r="157" spans="3:6" s="42" customFormat="1" x14ac:dyDescent="0.2">
      <c r="C157" s="44"/>
      <c r="F157" s="44"/>
    </row>
    <row r="158" spans="3:6" s="42" customFormat="1" x14ac:dyDescent="0.2">
      <c r="C158" s="44"/>
      <c r="F158" s="44"/>
    </row>
    <row r="159" spans="3:6" s="42" customFormat="1" x14ac:dyDescent="0.2">
      <c r="C159" s="44"/>
      <c r="F159" s="44"/>
    </row>
    <row r="160" spans="3:6" s="42" customFormat="1" x14ac:dyDescent="0.2">
      <c r="C160" s="44"/>
      <c r="F160" s="44"/>
    </row>
    <row r="161" spans="3:6" s="42" customFormat="1" x14ac:dyDescent="0.2">
      <c r="C161" s="44"/>
      <c r="F161" s="44"/>
    </row>
    <row r="162" spans="3:6" s="42" customFormat="1" x14ac:dyDescent="0.2">
      <c r="C162" s="44"/>
      <c r="F162" s="44"/>
    </row>
    <row r="163" spans="3:6" s="42" customFormat="1" x14ac:dyDescent="0.2">
      <c r="C163" s="44"/>
      <c r="F163" s="44"/>
    </row>
    <row r="164" spans="3:6" s="42" customFormat="1" x14ac:dyDescent="0.2">
      <c r="C164" s="44"/>
      <c r="F164" s="44"/>
    </row>
    <row r="165" spans="3:6" s="42" customFormat="1" x14ac:dyDescent="0.2">
      <c r="C165" s="44"/>
      <c r="F165" s="44"/>
    </row>
    <row r="166" spans="3:6" s="42" customFormat="1" x14ac:dyDescent="0.2">
      <c r="C166" s="44"/>
      <c r="F166" s="44"/>
    </row>
    <row r="167" spans="3:6" s="42" customFormat="1" x14ac:dyDescent="0.2">
      <c r="C167" s="44"/>
      <c r="F167" s="44"/>
    </row>
    <row r="168" spans="3:6" s="42" customFormat="1" x14ac:dyDescent="0.2">
      <c r="C168" s="44"/>
      <c r="F168" s="44"/>
    </row>
    <row r="169" spans="3:6" s="42" customFormat="1" x14ac:dyDescent="0.2">
      <c r="C169" s="44"/>
      <c r="F169" s="44"/>
    </row>
    <row r="170" spans="3:6" s="42" customFormat="1" x14ac:dyDescent="0.2">
      <c r="C170" s="44"/>
      <c r="F170" s="44"/>
    </row>
    <row r="171" spans="3:6" s="42" customFormat="1" x14ac:dyDescent="0.2">
      <c r="C171" s="44"/>
      <c r="F171" s="44"/>
    </row>
    <row r="172" spans="3:6" s="42" customFormat="1" x14ac:dyDescent="0.2">
      <c r="C172" s="44"/>
      <c r="F172" s="44"/>
    </row>
    <row r="173" spans="3:6" s="42" customFormat="1" x14ac:dyDescent="0.2">
      <c r="C173" s="44"/>
      <c r="F173" s="44"/>
    </row>
    <row r="174" spans="3:6" s="42" customFormat="1" x14ac:dyDescent="0.2">
      <c r="C174" s="44"/>
      <c r="F174" s="44"/>
    </row>
    <row r="175" spans="3:6" s="42" customFormat="1" x14ac:dyDescent="0.2">
      <c r="C175" s="44"/>
      <c r="F175" s="44"/>
    </row>
    <row r="176" spans="3:6" s="42" customFormat="1" x14ac:dyDescent="0.2">
      <c r="C176" s="44"/>
      <c r="F176" s="44"/>
    </row>
    <row r="177" spans="3:6" s="42" customFormat="1" x14ac:dyDescent="0.2">
      <c r="C177" s="44"/>
      <c r="F177" s="44"/>
    </row>
    <row r="178" spans="3:6" s="42" customFormat="1" x14ac:dyDescent="0.2">
      <c r="C178" s="44"/>
      <c r="F178" s="44"/>
    </row>
    <row r="179" spans="3:6" s="42" customFormat="1" x14ac:dyDescent="0.2">
      <c r="C179" s="44"/>
      <c r="F179" s="44"/>
    </row>
    <row r="180" spans="3:6" s="42" customFormat="1" x14ac:dyDescent="0.2">
      <c r="C180" s="44"/>
      <c r="F180" s="44"/>
    </row>
    <row r="181" spans="3:6" s="42" customFormat="1" x14ac:dyDescent="0.2">
      <c r="C181" s="44"/>
      <c r="F181" s="44"/>
    </row>
    <row r="182" spans="3:6" s="42" customFormat="1" x14ac:dyDescent="0.2">
      <c r="C182" s="44"/>
      <c r="F182" s="44"/>
    </row>
    <row r="183" spans="3:6" s="42" customFormat="1" x14ac:dyDescent="0.2">
      <c r="C183" s="44"/>
      <c r="F183" s="44"/>
    </row>
    <row r="184" spans="3:6" s="42" customFormat="1" x14ac:dyDescent="0.2">
      <c r="C184" s="44"/>
      <c r="F184" s="44"/>
    </row>
    <row r="185" spans="3:6" s="42" customFormat="1" x14ac:dyDescent="0.2">
      <c r="C185" s="44"/>
      <c r="F185" s="44"/>
    </row>
    <row r="186" spans="3:6" s="42" customFormat="1" x14ac:dyDescent="0.2">
      <c r="C186" s="44"/>
      <c r="F186" s="44"/>
    </row>
    <row r="187" spans="3:6" s="42" customFormat="1" x14ac:dyDescent="0.2">
      <c r="C187" s="44"/>
      <c r="F187" s="44"/>
    </row>
    <row r="188" spans="3:6" s="42" customFormat="1" x14ac:dyDescent="0.2">
      <c r="C188" s="44"/>
      <c r="F188" s="44"/>
    </row>
    <row r="189" spans="3:6" s="42" customFormat="1" x14ac:dyDescent="0.2">
      <c r="C189" s="44"/>
      <c r="F189" s="44"/>
    </row>
    <row r="190" spans="3:6" s="42" customFormat="1" x14ac:dyDescent="0.2">
      <c r="C190" s="44"/>
      <c r="F190" s="44"/>
    </row>
    <row r="191" spans="3:6" s="42" customFormat="1" x14ac:dyDescent="0.2">
      <c r="C191" s="44"/>
      <c r="F191" s="44"/>
    </row>
    <row r="192" spans="3:6" s="42" customFormat="1" x14ac:dyDescent="0.2">
      <c r="C192" s="44"/>
      <c r="F192" s="44"/>
    </row>
    <row r="193" spans="3:6" s="42" customFormat="1" x14ac:dyDescent="0.2">
      <c r="C193" s="44"/>
      <c r="F193" s="44"/>
    </row>
    <row r="194" spans="3:6" s="42" customFormat="1" x14ac:dyDescent="0.2">
      <c r="C194" s="44"/>
      <c r="F194" s="44"/>
    </row>
    <row r="195" spans="3:6" s="42" customFormat="1" x14ac:dyDescent="0.2">
      <c r="C195" s="44"/>
      <c r="F195" s="44"/>
    </row>
    <row r="196" spans="3:6" s="42" customFormat="1" x14ac:dyDescent="0.2">
      <c r="C196" s="44"/>
      <c r="F196" s="44"/>
    </row>
    <row r="197" spans="3:6" s="42" customFormat="1" x14ac:dyDescent="0.2">
      <c r="C197" s="44"/>
      <c r="F197" s="44"/>
    </row>
    <row r="198" spans="3:6" s="42" customFormat="1" x14ac:dyDescent="0.2">
      <c r="C198" s="44"/>
      <c r="F198" s="44"/>
    </row>
    <row r="199" spans="3:6" s="42" customFormat="1" x14ac:dyDescent="0.2">
      <c r="C199" s="44"/>
      <c r="F199" s="44"/>
    </row>
    <row r="200" spans="3:6" s="42" customFormat="1" x14ac:dyDescent="0.2">
      <c r="C200" s="44"/>
      <c r="F200" s="44"/>
    </row>
    <row r="201" spans="3:6" s="42" customFormat="1" x14ac:dyDescent="0.2">
      <c r="C201" s="44"/>
      <c r="F201" s="44"/>
    </row>
    <row r="202" spans="3:6" s="42" customFormat="1" x14ac:dyDescent="0.2">
      <c r="C202" s="44"/>
      <c r="F202" s="44"/>
    </row>
    <row r="203" spans="3:6" s="42" customFormat="1" x14ac:dyDescent="0.2">
      <c r="C203" s="44"/>
      <c r="F203" s="44"/>
    </row>
    <row r="204" spans="3:6" s="42" customFormat="1" x14ac:dyDescent="0.2">
      <c r="C204" s="44"/>
      <c r="F204" s="44"/>
    </row>
    <row r="205" spans="3:6" s="42" customFormat="1" x14ac:dyDescent="0.2">
      <c r="C205" s="44"/>
      <c r="F205" s="44"/>
    </row>
    <row r="206" spans="3:6" s="42" customFormat="1" x14ac:dyDescent="0.2">
      <c r="C206" s="44"/>
      <c r="F206" s="44"/>
    </row>
    <row r="207" spans="3:6" s="42" customFormat="1" x14ac:dyDescent="0.2">
      <c r="C207" s="44"/>
      <c r="F207" s="44"/>
    </row>
    <row r="208" spans="3:6" s="42" customFormat="1" x14ac:dyDescent="0.2">
      <c r="C208" s="44"/>
      <c r="F208" s="44"/>
    </row>
    <row r="209" spans="3:6" s="42" customFormat="1" x14ac:dyDescent="0.2">
      <c r="C209" s="44"/>
      <c r="F209" s="44"/>
    </row>
    <row r="210" spans="3:6" s="42" customFormat="1" x14ac:dyDescent="0.2">
      <c r="C210" s="44"/>
      <c r="F210" s="44"/>
    </row>
    <row r="211" spans="3:6" s="42" customFormat="1" x14ac:dyDescent="0.2">
      <c r="C211" s="44"/>
      <c r="F211" s="44"/>
    </row>
    <row r="212" spans="3:6" s="42" customFormat="1" x14ac:dyDescent="0.2">
      <c r="C212" s="44"/>
      <c r="F212" s="44"/>
    </row>
    <row r="213" spans="3:6" s="42" customFormat="1" x14ac:dyDescent="0.2">
      <c r="C213" s="44"/>
      <c r="F213" s="44"/>
    </row>
    <row r="214" spans="3:6" s="42" customFormat="1" x14ac:dyDescent="0.2">
      <c r="C214" s="44"/>
      <c r="F214" s="44"/>
    </row>
    <row r="215" spans="3:6" s="42" customFormat="1" x14ac:dyDescent="0.2">
      <c r="C215" s="44"/>
      <c r="F215" s="44"/>
    </row>
    <row r="216" spans="3:6" s="42" customFormat="1" x14ac:dyDescent="0.2">
      <c r="C216" s="44"/>
      <c r="F216" s="44"/>
    </row>
    <row r="217" spans="3:6" s="42" customFormat="1" x14ac:dyDescent="0.2">
      <c r="C217" s="44"/>
      <c r="F217" s="44"/>
    </row>
    <row r="218" spans="3:6" s="42" customFormat="1" x14ac:dyDescent="0.2">
      <c r="C218" s="44"/>
      <c r="F218" s="44"/>
    </row>
    <row r="219" spans="3:6" s="42" customFormat="1" x14ac:dyDescent="0.2">
      <c r="C219" s="44"/>
      <c r="F219" s="44"/>
    </row>
    <row r="220" spans="3:6" s="42" customFormat="1" x14ac:dyDescent="0.2">
      <c r="C220" s="44"/>
      <c r="F220" s="44"/>
    </row>
    <row r="221" spans="3:6" s="42" customFormat="1" x14ac:dyDescent="0.2">
      <c r="C221" s="44"/>
      <c r="F221" s="44"/>
    </row>
    <row r="222" spans="3:6" s="42" customFormat="1" x14ac:dyDescent="0.2">
      <c r="C222" s="44"/>
      <c r="F222" s="44"/>
    </row>
    <row r="223" spans="3:6" s="42" customFormat="1" x14ac:dyDescent="0.2">
      <c r="C223" s="44"/>
      <c r="F223" s="44"/>
    </row>
    <row r="224" spans="3:6" s="42" customFormat="1" x14ac:dyDescent="0.2">
      <c r="C224" s="44"/>
      <c r="F224" s="44"/>
    </row>
    <row r="225" spans="3:6" s="42" customFormat="1" x14ac:dyDescent="0.2">
      <c r="C225" s="44"/>
      <c r="F225" s="44"/>
    </row>
    <row r="226" spans="3:6" s="42" customFormat="1" x14ac:dyDescent="0.2">
      <c r="C226" s="44"/>
      <c r="F226" s="44"/>
    </row>
    <row r="227" spans="3:6" s="42" customFormat="1" x14ac:dyDescent="0.2">
      <c r="C227" s="44"/>
      <c r="F227" s="44"/>
    </row>
    <row r="228" spans="3:6" s="42" customFormat="1" x14ac:dyDescent="0.2">
      <c r="C228" s="44"/>
      <c r="F228" s="44"/>
    </row>
    <row r="229" spans="3:6" s="42" customFormat="1" x14ac:dyDescent="0.2">
      <c r="C229" s="44"/>
      <c r="F229" s="44"/>
    </row>
    <row r="230" spans="3:6" s="42" customFormat="1" x14ac:dyDescent="0.2">
      <c r="C230" s="44"/>
      <c r="F230" s="44"/>
    </row>
    <row r="231" spans="3:6" s="42" customFormat="1" x14ac:dyDescent="0.2">
      <c r="C231" s="44"/>
      <c r="F231" s="44"/>
    </row>
    <row r="232" spans="3:6" s="42" customFormat="1" x14ac:dyDescent="0.2">
      <c r="C232" s="44"/>
      <c r="F232" s="44"/>
    </row>
    <row r="233" spans="3:6" s="42" customFormat="1" x14ac:dyDescent="0.2">
      <c r="C233" s="44"/>
      <c r="F233" s="44"/>
    </row>
    <row r="234" spans="3:6" s="42" customFormat="1" x14ac:dyDescent="0.2">
      <c r="C234" s="44"/>
      <c r="F234" s="44"/>
    </row>
    <row r="235" spans="3:6" s="42" customFormat="1" x14ac:dyDescent="0.2">
      <c r="C235" s="44"/>
      <c r="F235" s="44"/>
    </row>
    <row r="236" spans="3:6" s="42" customFormat="1" x14ac:dyDescent="0.2">
      <c r="C236" s="44"/>
      <c r="F236" s="44"/>
    </row>
    <row r="237" spans="3:6" s="42" customFormat="1" x14ac:dyDescent="0.2">
      <c r="C237" s="44"/>
      <c r="F237" s="44"/>
    </row>
    <row r="238" spans="3:6" s="42" customFormat="1" x14ac:dyDescent="0.2">
      <c r="C238" s="44"/>
      <c r="F238" s="44"/>
    </row>
    <row r="239" spans="3:6" s="42" customFormat="1" x14ac:dyDescent="0.2">
      <c r="C239" s="44"/>
      <c r="F239" s="44"/>
    </row>
    <row r="240" spans="3:6" s="42" customFormat="1" x14ac:dyDescent="0.2">
      <c r="C240" s="44"/>
      <c r="F240" s="44"/>
    </row>
    <row r="241" spans="3:6" s="42" customFormat="1" x14ac:dyDescent="0.2">
      <c r="C241" s="44"/>
      <c r="F241" s="44"/>
    </row>
    <row r="242" spans="3:6" s="42" customFormat="1" x14ac:dyDescent="0.2">
      <c r="C242" s="44"/>
      <c r="F242" s="44"/>
    </row>
    <row r="243" spans="3:6" s="42" customFormat="1" x14ac:dyDescent="0.2">
      <c r="C243" s="44"/>
      <c r="F243" s="44"/>
    </row>
    <row r="244" spans="3:6" s="42" customFormat="1" x14ac:dyDescent="0.2">
      <c r="C244" s="44"/>
      <c r="F244" s="44"/>
    </row>
    <row r="245" spans="3:6" s="42" customFormat="1" x14ac:dyDescent="0.2">
      <c r="C245" s="44"/>
      <c r="F245" s="44"/>
    </row>
    <row r="246" spans="3:6" s="42" customFormat="1" x14ac:dyDescent="0.2">
      <c r="C246" s="44"/>
      <c r="F246" s="44"/>
    </row>
    <row r="247" spans="3:6" s="42" customFormat="1" x14ac:dyDescent="0.2">
      <c r="C247" s="44"/>
      <c r="F247" s="44"/>
    </row>
    <row r="248" spans="3:6" s="42" customFormat="1" x14ac:dyDescent="0.2">
      <c r="C248" s="44"/>
      <c r="F248" s="44"/>
    </row>
    <row r="249" spans="3:6" s="42" customFormat="1" x14ac:dyDescent="0.2">
      <c r="C249" s="44"/>
      <c r="F249" s="44"/>
    </row>
    <row r="250" spans="3:6" s="42" customFormat="1" x14ac:dyDescent="0.2">
      <c r="C250" s="44"/>
      <c r="F250" s="44"/>
    </row>
    <row r="251" spans="3:6" s="42" customFormat="1" x14ac:dyDescent="0.2">
      <c r="C251" s="44"/>
      <c r="F251" s="44"/>
    </row>
    <row r="252" spans="3:6" s="42" customFormat="1" x14ac:dyDescent="0.2">
      <c r="C252" s="44"/>
      <c r="F252" s="44"/>
    </row>
    <row r="253" spans="3:6" s="42" customFormat="1" x14ac:dyDescent="0.2">
      <c r="C253" s="44"/>
      <c r="F253" s="44"/>
    </row>
    <row r="254" spans="3:6" s="42" customFormat="1" x14ac:dyDescent="0.2">
      <c r="C254" s="44"/>
      <c r="F254" s="44"/>
    </row>
    <row r="255" spans="3:6" s="42" customFormat="1" x14ac:dyDescent="0.2">
      <c r="C255" s="44"/>
      <c r="F255" s="44"/>
    </row>
    <row r="256" spans="3:6" s="42" customFormat="1" x14ac:dyDescent="0.2">
      <c r="C256" s="44"/>
      <c r="F256" s="44"/>
    </row>
    <row r="257" spans="3:6" s="42" customFormat="1" x14ac:dyDescent="0.2">
      <c r="C257" s="44"/>
      <c r="F257" s="44"/>
    </row>
    <row r="258" spans="3:6" s="42" customFormat="1" x14ac:dyDescent="0.2">
      <c r="C258" s="44"/>
      <c r="F258" s="44"/>
    </row>
    <row r="259" spans="3:6" s="42" customFormat="1" x14ac:dyDescent="0.2">
      <c r="C259" s="44"/>
      <c r="F259" s="44"/>
    </row>
    <row r="260" spans="3:6" s="42" customFormat="1" x14ac:dyDescent="0.2">
      <c r="C260" s="44"/>
      <c r="F260" s="44"/>
    </row>
    <row r="261" spans="3:6" s="42" customFormat="1" x14ac:dyDescent="0.2">
      <c r="C261" s="44"/>
      <c r="F261" s="44"/>
    </row>
    <row r="262" spans="3:6" s="42" customFormat="1" x14ac:dyDescent="0.2">
      <c r="C262" s="44"/>
      <c r="F262" s="44"/>
    </row>
    <row r="263" spans="3:6" s="42" customFormat="1" x14ac:dyDescent="0.2">
      <c r="C263" s="44"/>
      <c r="F263" s="44"/>
    </row>
    <row r="264" spans="3:6" s="42" customFormat="1" x14ac:dyDescent="0.2">
      <c r="C264" s="44"/>
      <c r="F264" s="44"/>
    </row>
    <row r="265" spans="3:6" s="42" customFormat="1" x14ac:dyDescent="0.2">
      <c r="C265" s="44"/>
      <c r="F265" s="44"/>
    </row>
    <row r="266" spans="3:6" s="42" customFormat="1" x14ac:dyDescent="0.2">
      <c r="C266" s="44"/>
      <c r="F266" s="44"/>
    </row>
    <row r="267" spans="3:6" s="42" customFormat="1" x14ac:dyDescent="0.2">
      <c r="C267" s="44"/>
      <c r="F267" s="44"/>
    </row>
    <row r="268" spans="3:6" s="42" customFormat="1" x14ac:dyDescent="0.2">
      <c r="C268" s="44"/>
      <c r="F268" s="44"/>
    </row>
    <row r="269" spans="3:6" s="42" customFormat="1" x14ac:dyDescent="0.2">
      <c r="C269" s="44"/>
      <c r="F269" s="44"/>
    </row>
    <row r="270" spans="3:6" s="42" customFormat="1" x14ac:dyDescent="0.2">
      <c r="C270" s="44"/>
      <c r="F270" s="44"/>
    </row>
    <row r="271" spans="3:6" s="42" customFormat="1" x14ac:dyDescent="0.2">
      <c r="C271" s="44"/>
      <c r="F271" s="44"/>
    </row>
    <row r="272" spans="3:6" s="42" customFormat="1" x14ac:dyDescent="0.2">
      <c r="C272" s="44"/>
      <c r="F272" s="44"/>
    </row>
    <row r="273" spans="3:6" s="42" customFormat="1" x14ac:dyDescent="0.2">
      <c r="C273" s="44"/>
      <c r="F273" s="44"/>
    </row>
    <row r="274" spans="3:6" s="42" customFormat="1" x14ac:dyDescent="0.2">
      <c r="C274" s="44"/>
      <c r="F274" s="44"/>
    </row>
    <row r="275" spans="3:6" s="42" customFormat="1" x14ac:dyDescent="0.2">
      <c r="C275" s="44"/>
      <c r="F275" s="44"/>
    </row>
    <row r="276" spans="3:6" s="42" customFormat="1" x14ac:dyDescent="0.2">
      <c r="C276" s="44"/>
      <c r="F276" s="44"/>
    </row>
    <row r="277" spans="3:6" s="42" customFormat="1" x14ac:dyDescent="0.2">
      <c r="C277" s="44"/>
      <c r="F277" s="44"/>
    </row>
    <row r="278" spans="3:6" s="42" customFormat="1" x14ac:dyDescent="0.2">
      <c r="C278" s="44"/>
      <c r="F278" s="44"/>
    </row>
    <row r="279" spans="3:6" s="42" customFormat="1" x14ac:dyDescent="0.2">
      <c r="C279" s="44"/>
      <c r="F279" s="44"/>
    </row>
    <row r="280" spans="3:6" s="42" customFormat="1" x14ac:dyDescent="0.2">
      <c r="C280" s="44"/>
      <c r="F280" s="44"/>
    </row>
    <row r="281" spans="3:6" s="42" customFormat="1" x14ac:dyDescent="0.2">
      <c r="C281" s="44"/>
      <c r="F281" s="44"/>
    </row>
    <row r="282" spans="3:6" s="42" customFormat="1" x14ac:dyDescent="0.2">
      <c r="C282" s="44"/>
      <c r="F282" s="44"/>
    </row>
    <row r="283" spans="3:6" s="42" customFormat="1" x14ac:dyDescent="0.2">
      <c r="C283" s="44"/>
      <c r="F283" s="44"/>
    </row>
    <row r="284" spans="3:6" s="42" customFormat="1" x14ac:dyDescent="0.2">
      <c r="C284" s="44"/>
      <c r="F284" s="44"/>
    </row>
    <row r="285" spans="3:6" s="42" customFormat="1" x14ac:dyDescent="0.2">
      <c r="C285" s="44"/>
      <c r="F285" s="44"/>
    </row>
    <row r="286" spans="3:6" s="42" customFormat="1" x14ac:dyDescent="0.2">
      <c r="C286" s="44"/>
      <c r="F286" s="44"/>
    </row>
    <row r="287" spans="3:6" s="42" customFormat="1" x14ac:dyDescent="0.2">
      <c r="C287" s="44"/>
      <c r="F287" s="44"/>
    </row>
    <row r="288" spans="3:6" s="42" customFormat="1" x14ac:dyDescent="0.2">
      <c r="C288" s="44"/>
      <c r="F288" s="44"/>
    </row>
    <row r="289" spans="3:6" s="42" customFormat="1" x14ac:dyDescent="0.2">
      <c r="C289" s="44"/>
      <c r="F289" s="44"/>
    </row>
    <row r="290" spans="3:6" s="42" customFormat="1" x14ac:dyDescent="0.2">
      <c r="C290" s="44"/>
      <c r="F290" s="44"/>
    </row>
    <row r="291" spans="3:6" s="42" customFormat="1" x14ac:dyDescent="0.2">
      <c r="C291" s="44"/>
      <c r="F291" s="44"/>
    </row>
    <row r="292" spans="3:6" s="42" customFormat="1" x14ac:dyDescent="0.2">
      <c r="C292" s="44"/>
      <c r="F292" s="44"/>
    </row>
    <row r="293" spans="3:6" s="42" customFormat="1" x14ac:dyDescent="0.2">
      <c r="C293" s="44"/>
      <c r="F293" s="44"/>
    </row>
    <row r="294" spans="3:6" s="42" customFormat="1" x14ac:dyDescent="0.2">
      <c r="C294" s="44"/>
      <c r="F294" s="44"/>
    </row>
    <row r="295" spans="3:6" s="42" customFormat="1" x14ac:dyDescent="0.2">
      <c r="C295" s="44"/>
      <c r="F295" s="44"/>
    </row>
    <row r="296" spans="3:6" s="42" customFormat="1" x14ac:dyDescent="0.2">
      <c r="C296" s="44"/>
      <c r="F296" s="44"/>
    </row>
    <row r="297" spans="3:6" s="42" customFormat="1" x14ac:dyDescent="0.2">
      <c r="C297" s="44"/>
      <c r="F297" s="44"/>
    </row>
    <row r="298" spans="3:6" s="42" customFormat="1" x14ac:dyDescent="0.2">
      <c r="C298" s="44"/>
      <c r="F298" s="44"/>
    </row>
    <row r="299" spans="3:6" s="42" customFormat="1" x14ac:dyDescent="0.2">
      <c r="C299" s="44"/>
      <c r="F299" s="44"/>
    </row>
    <row r="300" spans="3:6" s="42" customFormat="1" x14ac:dyDescent="0.2">
      <c r="C300" s="44"/>
      <c r="F300" s="44"/>
    </row>
    <row r="301" spans="3:6" s="42" customFormat="1" x14ac:dyDescent="0.2">
      <c r="C301" s="44"/>
      <c r="F301" s="44"/>
    </row>
    <row r="302" spans="3:6" s="42" customFormat="1" x14ac:dyDescent="0.2">
      <c r="C302" s="44"/>
      <c r="F302" s="44"/>
    </row>
    <row r="303" spans="3:6" s="42" customFormat="1" x14ac:dyDescent="0.2">
      <c r="C303" s="44"/>
      <c r="F303" s="44"/>
    </row>
    <row r="304" spans="3:6" s="42" customFormat="1" x14ac:dyDescent="0.2">
      <c r="C304" s="44"/>
      <c r="F304" s="44"/>
    </row>
    <row r="305" spans="3:6" s="42" customFormat="1" x14ac:dyDescent="0.2">
      <c r="C305" s="44"/>
      <c r="F305" s="44"/>
    </row>
    <row r="306" spans="3:6" s="42" customFormat="1" x14ac:dyDescent="0.2">
      <c r="C306" s="44"/>
      <c r="F306" s="44"/>
    </row>
    <row r="307" spans="3:6" s="42" customFormat="1" x14ac:dyDescent="0.2">
      <c r="C307" s="44"/>
      <c r="F307" s="44"/>
    </row>
    <row r="308" spans="3:6" s="42" customFormat="1" x14ac:dyDescent="0.2">
      <c r="C308" s="44"/>
      <c r="F308" s="44"/>
    </row>
    <row r="309" spans="3:6" s="42" customFormat="1" x14ac:dyDescent="0.2">
      <c r="C309" s="44"/>
      <c r="F309" s="44"/>
    </row>
    <row r="310" spans="3:6" s="42" customFormat="1" x14ac:dyDescent="0.2">
      <c r="C310" s="44"/>
      <c r="F310" s="44"/>
    </row>
    <row r="311" spans="3:6" s="42" customFormat="1" x14ac:dyDescent="0.2">
      <c r="C311" s="44"/>
      <c r="F311" s="44"/>
    </row>
    <row r="312" spans="3:6" s="42" customFormat="1" x14ac:dyDescent="0.2">
      <c r="C312" s="44"/>
      <c r="F312" s="44"/>
    </row>
    <row r="313" spans="3:6" s="42" customFormat="1" x14ac:dyDescent="0.2">
      <c r="C313" s="44"/>
      <c r="F313" s="44"/>
    </row>
    <row r="314" spans="3:6" s="42" customFormat="1" x14ac:dyDescent="0.2">
      <c r="C314" s="44"/>
      <c r="F314" s="44"/>
    </row>
    <row r="315" spans="3:6" s="42" customFormat="1" x14ac:dyDescent="0.2">
      <c r="C315" s="44"/>
      <c r="F315" s="44"/>
    </row>
    <row r="316" spans="3:6" s="42" customFormat="1" x14ac:dyDescent="0.2">
      <c r="C316" s="44"/>
      <c r="F316" s="44"/>
    </row>
    <row r="317" spans="3:6" s="42" customFormat="1" x14ac:dyDescent="0.2">
      <c r="C317" s="44"/>
      <c r="F317" s="44"/>
    </row>
    <row r="318" spans="3:6" s="42" customFormat="1" x14ac:dyDescent="0.2">
      <c r="C318" s="44"/>
      <c r="F318" s="44"/>
    </row>
    <row r="319" spans="3:6" s="42" customFormat="1" x14ac:dyDescent="0.2">
      <c r="C319" s="44"/>
      <c r="F319" s="44"/>
    </row>
    <row r="320" spans="3:6" s="42" customFormat="1" x14ac:dyDescent="0.2">
      <c r="C320" s="44"/>
      <c r="F320" s="44"/>
    </row>
    <row r="321" spans="3:6" s="42" customFormat="1" x14ac:dyDescent="0.2">
      <c r="C321" s="44"/>
      <c r="F321" s="44"/>
    </row>
    <row r="322" spans="3:6" s="42" customFormat="1" x14ac:dyDescent="0.2">
      <c r="C322" s="44"/>
      <c r="F322" s="44"/>
    </row>
    <row r="323" spans="3:6" s="42" customFormat="1" x14ac:dyDescent="0.2">
      <c r="C323" s="44"/>
      <c r="F323" s="44"/>
    </row>
    <row r="324" spans="3:6" s="42" customFormat="1" x14ac:dyDescent="0.2">
      <c r="C324" s="44"/>
      <c r="F324" s="44"/>
    </row>
    <row r="325" spans="3:6" s="42" customFormat="1" x14ac:dyDescent="0.2">
      <c r="C325" s="44"/>
      <c r="F325" s="44"/>
    </row>
    <row r="326" spans="3:6" s="42" customFormat="1" x14ac:dyDescent="0.2">
      <c r="C326" s="44"/>
      <c r="F326" s="44"/>
    </row>
    <row r="327" spans="3:6" s="42" customFormat="1" x14ac:dyDescent="0.2">
      <c r="C327" s="44"/>
      <c r="F327" s="44"/>
    </row>
    <row r="328" spans="3:6" s="42" customFormat="1" x14ac:dyDescent="0.2">
      <c r="C328" s="44"/>
      <c r="F328" s="44"/>
    </row>
    <row r="329" spans="3:6" s="42" customFormat="1" x14ac:dyDescent="0.2">
      <c r="C329" s="44"/>
      <c r="F329" s="44"/>
    </row>
    <row r="330" spans="3:6" s="42" customFormat="1" x14ac:dyDescent="0.2">
      <c r="C330" s="44"/>
      <c r="F330" s="44"/>
    </row>
    <row r="331" spans="3:6" s="42" customFormat="1" x14ac:dyDescent="0.2">
      <c r="C331" s="44"/>
      <c r="F331" s="44"/>
    </row>
    <row r="332" spans="3:6" s="42" customFormat="1" x14ac:dyDescent="0.2">
      <c r="C332" s="44"/>
      <c r="F332" s="44"/>
    </row>
    <row r="333" spans="3:6" s="42" customFormat="1" x14ac:dyDescent="0.2">
      <c r="C333" s="44"/>
      <c r="F333" s="44"/>
    </row>
    <row r="334" spans="3:6" s="42" customFormat="1" x14ac:dyDescent="0.2">
      <c r="C334" s="44"/>
      <c r="F334" s="44"/>
    </row>
    <row r="335" spans="3:6" s="42" customFormat="1" x14ac:dyDescent="0.2">
      <c r="C335" s="44"/>
      <c r="F335" s="44"/>
    </row>
    <row r="336" spans="3:6" s="42" customFormat="1" x14ac:dyDescent="0.2">
      <c r="C336" s="44"/>
      <c r="F336" s="44"/>
    </row>
    <row r="337" spans="3:6" s="42" customFormat="1" x14ac:dyDescent="0.2">
      <c r="C337" s="44"/>
      <c r="F337" s="44"/>
    </row>
    <row r="338" spans="3:6" s="42" customFormat="1" x14ac:dyDescent="0.2">
      <c r="C338" s="44"/>
      <c r="F338" s="44"/>
    </row>
    <row r="339" spans="3:6" s="42" customFormat="1" x14ac:dyDescent="0.2">
      <c r="C339" s="44"/>
      <c r="F339" s="44"/>
    </row>
    <row r="340" spans="3:6" s="42" customFormat="1" x14ac:dyDescent="0.2">
      <c r="C340" s="44"/>
      <c r="F340" s="44"/>
    </row>
    <row r="341" spans="3:6" s="42" customFormat="1" x14ac:dyDescent="0.2">
      <c r="C341" s="44"/>
      <c r="F341" s="44"/>
    </row>
    <row r="342" spans="3:6" s="42" customFormat="1" x14ac:dyDescent="0.2">
      <c r="C342" s="44"/>
      <c r="F342" s="44"/>
    </row>
    <row r="343" spans="3:6" s="42" customFormat="1" x14ac:dyDescent="0.2">
      <c r="C343" s="44"/>
      <c r="F343" s="44"/>
    </row>
    <row r="344" spans="3:6" s="42" customFormat="1" x14ac:dyDescent="0.2">
      <c r="C344" s="44"/>
      <c r="F344" s="44"/>
    </row>
    <row r="345" spans="3:6" s="42" customFormat="1" x14ac:dyDescent="0.2">
      <c r="C345" s="44"/>
      <c r="F345" s="44"/>
    </row>
    <row r="346" spans="3:6" s="42" customFormat="1" x14ac:dyDescent="0.2">
      <c r="C346" s="44"/>
      <c r="F346" s="44"/>
    </row>
    <row r="347" spans="3:6" s="42" customFormat="1" x14ac:dyDescent="0.2">
      <c r="C347" s="44"/>
      <c r="F347" s="44"/>
    </row>
    <row r="348" spans="3:6" s="42" customFormat="1" x14ac:dyDescent="0.2">
      <c r="C348" s="44"/>
      <c r="F348" s="44"/>
    </row>
    <row r="349" spans="3:6" s="42" customFormat="1" x14ac:dyDescent="0.2">
      <c r="C349" s="44"/>
      <c r="F349" s="44"/>
    </row>
    <row r="350" spans="3:6" s="42" customFormat="1" x14ac:dyDescent="0.2">
      <c r="C350" s="44"/>
      <c r="F350" s="44"/>
    </row>
    <row r="351" spans="3:6" s="42" customFormat="1" x14ac:dyDescent="0.2">
      <c r="C351" s="44"/>
      <c r="F351" s="44"/>
    </row>
    <row r="352" spans="3:6" s="42" customFormat="1" x14ac:dyDescent="0.2">
      <c r="C352" s="44"/>
      <c r="F352" s="44"/>
    </row>
    <row r="353" spans="3:6" s="42" customFormat="1" x14ac:dyDescent="0.2">
      <c r="C353" s="44"/>
      <c r="F353" s="44"/>
    </row>
    <row r="354" spans="3:6" s="42" customFormat="1" x14ac:dyDescent="0.2">
      <c r="C354" s="44"/>
      <c r="F354" s="44"/>
    </row>
    <row r="355" spans="3:6" s="42" customFormat="1" x14ac:dyDescent="0.2">
      <c r="C355" s="44"/>
      <c r="F355" s="44"/>
    </row>
    <row r="356" spans="3:6" s="42" customFormat="1" x14ac:dyDescent="0.2">
      <c r="C356" s="44"/>
      <c r="F356" s="44"/>
    </row>
    <row r="357" spans="3:6" s="42" customFormat="1" x14ac:dyDescent="0.2">
      <c r="C357" s="44"/>
      <c r="F357" s="44"/>
    </row>
    <row r="358" spans="3:6" s="42" customFormat="1" x14ac:dyDescent="0.2">
      <c r="C358" s="44"/>
      <c r="F358" s="44"/>
    </row>
    <row r="359" spans="3:6" s="42" customFormat="1" x14ac:dyDescent="0.2">
      <c r="C359" s="44"/>
      <c r="F359" s="44"/>
    </row>
    <row r="360" spans="3:6" s="42" customFormat="1" x14ac:dyDescent="0.2">
      <c r="C360" s="44"/>
      <c r="F360" s="44"/>
    </row>
    <row r="361" spans="3:6" s="42" customFormat="1" x14ac:dyDescent="0.2">
      <c r="C361" s="44"/>
      <c r="F361" s="44"/>
    </row>
    <row r="362" spans="3:6" s="42" customFormat="1" x14ac:dyDescent="0.2">
      <c r="C362" s="44"/>
      <c r="F362" s="44"/>
    </row>
    <row r="363" spans="3:6" s="42" customFormat="1" x14ac:dyDescent="0.2">
      <c r="C363" s="44"/>
      <c r="F363" s="44"/>
    </row>
    <row r="364" spans="3:6" s="42" customFormat="1" x14ac:dyDescent="0.2">
      <c r="C364" s="44"/>
      <c r="F364" s="44"/>
    </row>
    <row r="365" spans="3:6" s="42" customFormat="1" x14ac:dyDescent="0.2">
      <c r="C365" s="44"/>
      <c r="F365" s="44"/>
    </row>
    <row r="366" spans="3:6" s="42" customFormat="1" x14ac:dyDescent="0.2">
      <c r="C366" s="44"/>
      <c r="F366" s="44"/>
    </row>
    <row r="367" spans="3:6" s="42" customFormat="1" x14ac:dyDescent="0.2">
      <c r="C367" s="44"/>
      <c r="F367" s="44"/>
    </row>
    <row r="368" spans="3:6" s="42" customFormat="1" x14ac:dyDescent="0.2">
      <c r="C368" s="44"/>
      <c r="F368" s="44"/>
    </row>
    <row r="369" spans="3:6" s="42" customFormat="1" x14ac:dyDescent="0.2">
      <c r="C369" s="44"/>
      <c r="F369" s="44"/>
    </row>
    <row r="370" spans="3:6" s="42" customFormat="1" x14ac:dyDescent="0.2">
      <c r="C370" s="44"/>
      <c r="F370" s="44"/>
    </row>
    <row r="371" spans="3:6" s="42" customFormat="1" x14ac:dyDescent="0.2">
      <c r="C371" s="44"/>
      <c r="F371" s="44"/>
    </row>
    <row r="372" spans="3:6" s="42" customFormat="1" x14ac:dyDescent="0.2">
      <c r="C372" s="44"/>
      <c r="F372" s="44"/>
    </row>
    <row r="373" spans="3:6" s="42" customFormat="1" x14ac:dyDescent="0.2">
      <c r="C373" s="44"/>
      <c r="F373" s="44"/>
    </row>
    <row r="374" spans="3:6" s="42" customFormat="1" x14ac:dyDescent="0.2">
      <c r="C374" s="44"/>
      <c r="F374" s="44"/>
    </row>
    <row r="375" spans="3:6" s="42" customFormat="1" x14ac:dyDescent="0.2">
      <c r="C375" s="44"/>
      <c r="F375" s="44"/>
    </row>
    <row r="376" spans="3:6" s="42" customFormat="1" x14ac:dyDescent="0.2">
      <c r="C376" s="44"/>
      <c r="F376" s="44"/>
    </row>
    <row r="377" spans="3:6" s="42" customFormat="1" x14ac:dyDescent="0.2">
      <c r="C377" s="44"/>
      <c r="F377" s="44"/>
    </row>
    <row r="378" spans="3:6" s="42" customFormat="1" x14ac:dyDescent="0.2">
      <c r="C378" s="44"/>
      <c r="F378" s="44"/>
    </row>
    <row r="379" spans="3:6" s="42" customFormat="1" x14ac:dyDescent="0.2">
      <c r="C379" s="44"/>
      <c r="F379" s="44"/>
    </row>
    <row r="380" spans="3:6" s="42" customFormat="1" x14ac:dyDescent="0.2">
      <c r="C380" s="44"/>
      <c r="F380" s="44"/>
    </row>
    <row r="381" spans="3:6" s="42" customFormat="1" x14ac:dyDescent="0.2">
      <c r="C381" s="44"/>
      <c r="F381" s="44"/>
    </row>
    <row r="382" spans="3:6" s="42" customFormat="1" x14ac:dyDescent="0.2">
      <c r="C382" s="44"/>
      <c r="F382" s="44"/>
    </row>
    <row r="383" spans="3:6" s="42" customFormat="1" x14ac:dyDescent="0.2">
      <c r="C383" s="44"/>
      <c r="F383" s="44"/>
    </row>
    <row r="384" spans="3:6" s="42" customFormat="1" x14ac:dyDescent="0.2">
      <c r="C384" s="44"/>
      <c r="F384" s="44"/>
    </row>
    <row r="385" spans="3:6" s="42" customFormat="1" x14ac:dyDescent="0.2">
      <c r="C385" s="44"/>
      <c r="F385" s="44"/>
    </row>
    <row r="386" spans="3:6" s="42" customFormat="1" x14ac:dyDescent="0.2">
      <c r="C386" s="44"/>
      <c r="F386" s="44"/>
    </row>
    <row r="387" spans="3:6" s="42" customFormat="1" x14ac:dyDescent="0.2">
      <c r="C387" s="44"/>
      <c r="F387" s="44"/>
    </row>
    <row r="388" spans="3:6" s="42" customFormat="1" x14ac:dyDescent="0.2">
      <c r="C388" s="44"/>
      <c r="F388" s="44"/>
    </row>
    <row r="389" spans="3:6" s="42" customFormat="1" x14ac:dyDescent="0.2">
      <c r="C389" s="44"/>
      <c r="F389" s="44"/>
    </row>
    <row r="390" spans="3:6" s="42" customFormat="1" x14ac:dyDescent="0.2">
      <c r="C390" s="44"/>
      <c r="F390" s="44"/>
    </row>
    <row r="391" spans="3:6" s="42" customFormat="1" x14ac:dyDescent="0.2">
      <c r="C391" s="44"/>
      <c r="F391" s="44"/>
    </row>
    <row r="392" spans="3:6" s="42" customFormat="1" x14ac:dyDescent="0.2">
      <c r="C392" s="44"/>
      <c r="F392" s="44"/>
    </row>
    <row r="393" spans="3:6" s="42" customFormat="1" x14ac:dyDescent="0.2">
      <c r="C393" s="44"/>
      <c r="F393" s="44"/>
    </row>
    <row r="394" spans="3:6" s="42" customFormat="1" x14ac:dyDescent="0.2">
      <c r="C394" s="44"/>
      <c r="F394" s="44"/>
    </row>
    <row r="395" spans="3:6" s="42" customFormat="1" x14ac:dyDescent="0.2">
      <c r="C395" s="44"/>
      <c r="F395" s="44"/>
    </row>
    <row r="396" spans="3:6" s="42" customFormat="1" x14ac:dyDescent="0.2">
      <c r="C396" s="44"/>
      <c r="F396" s="44"/>
    </row>
    <row r="397" spans="3:6" s="42" customFormat="1" x14ac:dyDescent="0.2">
      <c r="C397" s="44"/>
      <c r="F397" s="44"/>
    </row>
    <row r="398" spans="3:6" s="42" customFormat="1" x14ac:dyDescent="0.2">
      <c r="C398" s="44"/>
      <c r="F398" s="44"/>
    </row>
    <row r="399" spans="3:6" s="42" customFormat="1" x14ac:dyDescent="0.2">
      <c r="C399" s="44"/>
      <c r="F399" s="44"/>
    </row>
    <row r="400" spans="3:6" s="42" customFormat="1" x14ac:dyDescent="0.2">
      <c r="C400" s="44"/>
      <c r="F400" s="44"/>
    </row>
    <row r="401" spans="3:6" s="42" customFormat="1" x14ac:dyDescent="0.2">
      <c r="C401" s="44"/>
      <c r="F401" s="44"/>
    </row>
    <row r="402" spans="3:6" s="42" customFormat="1" x14ac:dyDescent="0.2">
      <c r="C402" s="44"/>
      <c r="F402" s="44"/>
    </row>
    <row r="403" spans="3:6" s="42" customFormat="1" x14ac:dyDescent="0.2">
      <c r="C403" s="44"/>
      <c r="F403" s="44"/>
    </row>
    <row r="404" spans="3:6" s="42" customFormat="1" x14ac:dyDescent="0.2">
      <c r="C404" s="44"/>
      <c r="F404" s="44"/>
    </row>
    <row r="405" spans="3:6" s="42" customFormat="1" x14ac:dyDescent="0.2">
      <c r="C405" s="44"/>
      <c r="F405" s="44"/>
    </row>
    <row r="406" spans="3:6" s="42" customFormat="1" x14ac:dyDescent="0.2">
      <c r="C406" s="44"/>
      <c r="F406" s="44"/>
    </row>
    <row r="407" spans="3:6" s="42" customFormat="1" x14ac:dyDescent="0.2">
      <c r="C407" s="44"/>
      <c r="F407" s="44"/>
    </row>
    <row r="408" spans="3:6" s="42" customFormat="1" x14ac:dyDescent="0.2">
      <c r="C408" s="44"/>
      <c r="F408" s="44"/>
    </row>
    <row r="409" spans="3:6" s="42" customFormat="1" x14ac:dyDescent="0.2">
      <c r="C409" s="44"/>
      <c r="F409" s="44"/>
    </row>
    <row r="410" spans="3:6" s="42" customFormat="1" x14ac:dyDescent="0.2">
      <c r="C410" s="44"/>
      <c r="F410" s="44"/>
    </row>
    <row r="411" spans="3:6" s="42" customFormat="1" x14ac:dyDescent="0.2">
      <c r="C411" s="44"/>
      <c r="F411" s="44"/>
    </row>
    <row r="412" spans="3:6" s="42" customFormat="1" x14ac:dyDescent="0.2">
      <c r="C412" s="44"/>
      <c r="F412" s="44"/>
    </row>
    <row r="413" spans="3:6" s="42" customFormat="1" x14ac:dyDescent="0.2">
      <c r="C413" s="44"/>
      <c r="F413" s="44"/>
    </row>
    <row r="414" spans="3:6" s="42" customFormat="1" x14ac:dyDescent="0.2">
      <c r="C414" s="44"/>
      <c r="F414" s="44"/>
    </row>
    <row r="415" spans="3:6" s="42" customFormat="1" x14ac:dyDescent="0.2">
      <c r="C415" s="44"/>
      <c r="F415" s="44"/>
    </row>
    <row r="416" spans="3:6" s="42" customFormat="1" x14ac:dyDescent="0.2">
      <c r="C416" s="44"/>
      <c r="F416" s="44"/>
    </row>
    <row r="417" spans="3:6" s="42" customFormat="1" x14ac:dyDescent="0.2">
      <c r="C417" s="44"/>
      <c r="F417" s="44"/>
    </row>
    <row r="418" spans="3:6" s="42" customFormat="1" x14ac:dyDescent="0.2">
      <c r="C418" s="44"/>
      <c r="F418" s="44"/>
    </row>
    <row r="419" spans="3:6" s="42" customFormat="1" x14ac:dyDescent="0.2">
      <c r="C419" s="44"/>
      <c r="F419" s="44"/>
    </row>
    <row r="420" spans="3:6" s="42" customFormat="1" x14ac:dyDescent="0.2">
      <c r="C420" s="44"/>
      <c r="F420" s="44"/>
    </row>
    <row r="421" spans="3:6" s="42" customFormat="1" x14ac:dyDescent="0.2">
      <c r="C421" s="44"/>
      <c r="F421" s="44"/>
    </row>
    <row r="422" spans="3:6" s="42" customFormat="1" x14ac:dyDescent="0.2">
      <c r="C422" s="44"/>
      <c r="F422" s="44"/>
    </row>
    <row r="423" spans="3:6" s="42" customFormat="1" x14ac:dyDescent="0.2">
      <c r="C423" s="44"/>
      <c r="F423" s="44"/>
    </row>
    <row r="424" spans="3:6" s="42" customFormat="1" x14ac:dyDescent="0.2">
      <c r="C424" s="44"/>
      <c r="F424" s="44"/>
    </row>
    <row r="425" spans="3:6" s="42" customFormat="1" x14ac:dyDescent="0.2">
      <c r="C425" s="44"/>
      <c r="F425" s="44"/>
    </row>
    <row r="426" spans="3:6" s="42" customFormat="1" x14ac:dyDescent="0.2">
      <c r="C426" s="44"/>
      <c r="F426" s="44"/>
    </row>
    <row r="427" spans="3:6" s="42" customFormat="1" x14ac:dyDescent="0.2">
      <c r="C427" s="44"/>
      <c r="F427" s="44"/>
    </row>
    <row r="428" spans="3:6" s="42" customFormat="1" x14ac:dyDescent="0.2">
      <c r="C428" s="44"/>
      <c r="F428" s="44"/>
    </row>
    <row r="429" spans="3:6" s="42" customFormat="1" x14ac:dyDescent="0.2">
      <c r="C429" s="44"/>
      <c r="F429" s="44"/>
    </row>
    <row r="430" spans="3:6" s="42" customFormat="1" x14ac:dyDescent="0.2">
      <c r="C430" s="44"/>
      <c r="F430" s="44"/>
    </row>
    <row r="431" spans="3:6" s="42" customFormat="1" x14ac:dyDescent="0.2">
      <c r="C431" s="44"/>
      <c r="F431" s="44"/>
    </row>
    <row r="432" spans="3:6" s="42" customFormat="1" x14ac:dyDescent="0.2">
      <c r="C432" s="44"/>
      <c r="F432" s="44"/>
    </row>
    <row r="433" spans="3:6" s="42" customFormat="1" x14ac:dyDescent="0.2">
      <c r="C433" s="44"/>
      <c r="F433" s="44"/>
    </row>
    <row r="434" spans="3:6" s="42" customFormat="1" x14ac:dyDescent="0.2">
      <c r="C434" s="44"/>
      <c r="F434" s="44"/>
    </row>
    <row r="435" spans="3:6" s="42" customFormat="1" x14ac:dyDescent="0.2">
      <c r="C435" s="44"/>
      <c r="F435" s="44"/>
    </row>
    <row r="436" spans="3:6" s="42" customFormat="1" x14ac:dyDescent="0.2">
      <c r="C436" s="44"/>
      <c r="F436" s="44"/>
    </row>
    <row r="437" spans="3:6" s="42" customFormat="1" x14ac:dyDescent="0.2">
      <c r="C437" s="44"/>
      <c r="F437" s="44"/>
    </row>
    <row r="438" spans="3:6" s="42" customFormat="1" x14ac:dyDescent="0.2">
      <c r="C438" s="44"/>
      <c r="F438" s="44"/>
    </row>
    <row r="439" spans="3:6" s="42" customFormat="1" x14ac:dyDescent="0.2">
      <c r="C439" s="44"/>
      <c r="F439" s="44"/>
    </row>
    <row r="440" spans="3:6" s="42" customFormat="1" x14ac:dyDescent="0.2">
      <c r="C440" s="44"/>
      <c r="F440" s="44"/>
    </row>
    <row r="441" spans="3:6" s="42" customFormat="1" x14ac:dyDescent="0.2">
      <c r="C441" s="44"/>
      <c r="F441" s="44"/>
    </row>
    <row r="442" spans="3:6" s="42" customFormat="1" x14ac:dyDescent="0.2">
      <c r="C442" s="44"/>
      <c r="F442" s="44"/>
    </row>
    <row r="443" spans="3:6" s="42" customFormat="1" x14ac:dyDescent="0.2">
      <c r="C443" s="44"/>
      <c r="F443" s="44"/>
    </row>
    <row r="444" spans="3:6" s="42" customFormat="1" x14ac:dyDescent="0.2">
      <c r="C444" s="44"/>
      <c r="F444" s="44"/>
    </row>
    <row r="445" spans="3:6" s="42" customFormat="1" x14ac:dyDescent="0.2">
      <c r="C445" s="44"/>
      <c r="F445" s="44"/>
    </row>
    <row r="446" spans="3:6" s="42" customFormat="1" x14ac:dyDescent="0.2">
      <c r="C446" s="44"/>
      <c r="F446" s="44"/>
    </row>
    <row r="447" spans="3:6" s="42" customFormat="1" x14ac:dyDescent="0.2">
      <c r="C447" s="44"/>
      <c r="F447" s="44"/>
    </row>
    <row r="448" spans="3:6" s="42" customFormat="1" x14ac:dyDescent="0.2">
      <c r="C448" s="44"/>
      <c r="F448" s="44"/>
    </row>
    <row r="449" spans="3:6" s="42" customFormat="1" x14ac:dyDescent="0.2">
      <c r="C449" s="44"/>
      <c r="F449" s="44"/>
    </row>
    <row r="450" spans="3:6" s="42" customFormat="1" x14ac:dyDescent="0.2">
      <c r="C450" s="44"/>
      <c r="F450" s="44"/>
    </row>
    <row r="451" spans="3:6" s="42" customFormat="1" x14ac:dyDescent="0.2">
      <c r="C451" s="44"/>
      <c r="F451" s="44"/>
    </row>
    <row r="452" spans="3:6" s="42" customFormat="1" x14ac:dyDescent="0.2">
      <c r="C452" s="44"/>
      <c r="F452" s="44"/>
    </row>
    <row r="453" spans="3:6" s="42" customFormat="1" x14ac:dyDescent="0.2">
      <c r="C453" s="44"/>
      <c r="F453" s="44"/>
    </row>
    <row r="454" spans="3:6" s="42" customFormat="1" x14ac:dyDescent="0.2">
      <c r="C454" s="44"/>
      <c r="F454" s="44"/>
    </row>
    <row r="455" spans="3:6" s="42" customFormat="1" x14ac:dyDescent="0.2">
      <c r="C455" s="44"/>
      <c r="F455" s="44"/>
    </row>
    <row r="456" spans="3:6" s="42" customFormat="1" x14ac:dyDescent="0.2">
      <c r="C456" s="44"/>
      <c r="F456" s="44"/>
    </row>
    <row r="457" spans="3:6" s="42" customFormat="1" x14ac:dyDescent="0.2">
      <c r="C457" s="44"/>
      <c r="F457" s="44"/>
    </row>
    <row r="458" spans="3:6" s="42" customFormat="1" x14ac:dyDescent="0.2">
      <c r="C458" s="44"/>
      <c r="F458" s="44"/>
    </row>
    <row r="459" spans="3:6" s="42" customFormat="1" x14ac:dyDescent="0.2">
      <c r="C459" s="44"/>
      <c r="F459" s="44"/>
    </row>
    <row r="460" spans="3:6" s="42" customFormat="1" x14ac:dyDescent="0.2">
      <c r="C460" s="44"/>
      <c r="F460" s="44"/>
    </row>
    <row r="461" spans="3:6" s="42" customFormat="1" x14ac:dyDescent="0.2">
      <c r="C461" s="44"/>
      <c r="F461" s="44"/>
    </row>
    <row r="462" spans="3:6" s="42" customFormat="1" x14ac:dyDescent="0.2">
      <c r="C462" s="44"/>
      <c r="F462" s="44"/>
    </row>
    <row r="463" spans="3:6" s="42" customFormat="1" x14ac:dyDescent="0.2">
      <c r="C463" s="44"/>
      <c r="F463" s="44"/>
    </row>
    <row r="464" spans="3:6" s="42" customFormat="1" x14ac:dyDescent="0.2">
      <c r="C464" s="44"/>
      <c r="F464" s="44"/>
    </row>
    <row r="465" spans="3:6" s="42" customFormat="1" x14ac:dyDescent="0.2">
      <c r="C465" s="44"/>
      <c r="F465" s="44"/>
    </row>
    <row r="466" spans="3:6" s="42" customFormat="1" x14ac:dyDescent="0.2">
      <c r="C466" s="44"/>
      <c r="F466" s="44"/>
    </row>
    <row r="467" spans="3:6" s="42" customFormat="1" x14ac:dyDescent="0.2">
      <c r="C467" s="44"/>
      <c r="F467" s="44"/>
    </row>
    <row r="468" spans="3:6" s="42" customFormat="1" x14ac:dyDescent="0.2">
      <c r="C468" s="44"/>
      <c r="F468" s="44"/>
    </row>
    <row r="469" spans="3:6" s="42" customFormat="1" x14ac:dyDescent="0.2">
      <c r="C469" s="44"/>
      <c r="F469" s="44"/>
    </row>
    <row r="470" spans="3:6" s="42" customFormat="1" x14ac:dyDescent="0.2">
      <c r="C470" s="44"/>
      <c r="F470" s="44"/>
    </row>
    <row r="471" spans="3:6" s="42" customFormat="1" x14ac:dyDescent="0.2">
      <c r="C471" s="44"/>
      <c r="F471" s="44"/>
    </row>
    <row r="472" spans="3:6" s="42" customFormat="1" x14ac:dyDescent="0.2">
      <c r="C472" s="44"/>
      <c r="F472" s="44"/>
    </row>
    <row r="473" spans="3:6" s="42" customFormat="1" x14ac:dyDescent="0.2">
      <c r="C473" s="44"/>
      <c r="F473" s="44"/>
    </row>
    <row r="474" spans="3:6" s="42" customFormat="1" x14ac:dyDescent="0.2">
      <c r="C474" s="44"/>
      <c r="F474" s="44"/>
    </row>
    <row r="475" spans="3:6" s="42" customFormat="1" x14ac:dyDescent="0.2">
      <c r="C475" s="44"/>
      <c r="F475" s="44"/>
    </row>
    <row r="476" spans="3:6" s="42" customFormat="1" x14ac:dyDescent="0.2">
      <c r="C476" s="44"/>
      <c r="F476" s="44"/>
    </row>
    <row r="477" spans="3:6" s="42" customFormat="1" x14ac:dyDescent="0.2">
      <c r="C477" s="44"/>
      <c r="F477" s="44"/>
    </row>
    <row r="478" spans="3:6" s="42" customFormat="1" x14ac:dyDescent="0.2">
      <c r="C478" s="44"/>
      <c r="F478" s="44"/>
    </row>
    <row r="479" spans="3:6" s="42" customFormat="1" x14ac:dyDescent="0.2">
      <c r="C479" s="44"/>
      <c r="F479" s="44"/>
    </row>
    <row r="480" spans="3:6" s="42" customFormat="1" x14ac:dyDescent="0.2">
      <c r="C480" s="44"/>
      <c r="F480" s="44"/>
    </row>
    <row r="481" spans="3:6" s="42" customFormat="1" x14ac:dyDescent="0.2">
      <c r="C481" s="44"/>
      <c r="F481" s="44"/>
    </row>
    <row r="482" spans="3:6" s="42" customFormat="1" x14ac:dyDescent="0.2">
      <c r="C482" s="44"/>
      <c r="F482" s="44"/>
    </row>
    <row r="483" spans="3:6" s="42" customFormat="1" x14ac:dyDescent="0.2">
      <c r="C483" s="44"/>
      <c r="F483" s="44"/>
    </row>
    <row r="484" spans="3:6" s="42" customFormat="1" x14ac:dyDescent="0.2">
      <c r="C484" s="44"/>
      <c r="F484" s="44"/>
    </row>
    <row r="485" spans="3:6" s="42" customFormat="1" x14ac:dyDescent="0.2">
      <c r="C485" s="44"/>
      <c r="F485" s="44"/>
    </row>
    <row r="486" spans="3:6" s="42" customFormat="1" x14ac:dyDescent="0.2">
      <c r="C486" s="44"/>
      <c r="F486" s="44"/>
    </row>
    <row r="487" spans="3:6" s="42" customFormat="1" x14ac:dyDescent="0.2">
      <c r="C487" s="44"/>
      <c r="F487" s="44"/>
    </row>
    <row r="488" spans="3:6" s="42" customFormat="1" x14ac:dyDescent="0.2">
      <c r="C488" s="44"/>
      <c r="F488" s="44"/>
    </row>
    <row r="489" spans="3:6" s="42" customFormat="1" x14ac:dyDescent="0.2">
      <c r="C489" s="44"/>
      <c r="F489" s="44"/>
    </row>
    <row r="490" spans="3:6" s="42" customFormat="1" x14ac:dyDescent="0.2">
      <c r="C490" s="44"/>
      <c r="F490" s="44"/>
    </row>
    <row r="491" spans="3:6" s="42" customFormat="1" x14ac:dyDescent="0.2">
      <c r="C491" s="44"/>
      <c r="F491" s="44"/>
    </row>
    <row r="492" spans="3:6" s="42" customFormat="1" x14ac:dyDescent="0.2">
      <c r="C492" s="44"/>
      <c r="F492" s="44"/>
    </row>
    <row r="493" spans="3:6" s="42" customFormat="1" x14ac:dyDescent="0.2">
      <c r="C493" s="44"/>
      <c r="F493" s="44"/>
    </row>
    <row r="494" spans="3:6" s="42" customFormat="1" x14ac:dyDescent="0.2">
      <c r="C494" s="44"/>
      <c r="F494" s="44"/>
    </row>
    <row r="495" spans="3:6" s="42" customFormat="1" x14ac:dyDescent="0.2">
      <c r="C495" s="44"/>
      <c r="F495" s="44"/>
    </row>
    <row r="496" spans="3:6" s="42" customFormat="1" x14ac:dyDescent="0.2">
      <c r="C496" s="44"/>
      <c r="F496" s="44"/>
    </row>
    <row r="497" spans="3:6" s="42" customFormat="1" x14ac:dyDescent="0.2">
      <c r="C497" s="44"/>
      <c r="F497" s="44"/>
    </row>
    <row r="498" spans="3:6" s="42" customFormat="1" x14ac:dyDescent="0.2">
      <c r="C498" s="44"/>
      <c r="F498" s="44"/>
    </row>
    <row r="499" spans="3:6" s="42" customFormat="1" x14ac:dyDescent="0.2">
      <c r="C499" s="44"/>
      <c r="F499" s="44"/>
    </row>
    <row r="500" spans="3:6" s="42" customFormat="1" x14ac:dyDescent="0.2">
      <c r="C500" s="44"/>
      <c r="F500" s="44"/>
    </row>
    <row r="501" spans="3:6" s="42" customFormat="1" x14ac:dyDescent="0.2">
      <c r="C501" s="44"/>
      <c r="F501" s="44"/>
    </row>
    <row r="502" spans="3:6" s="42" customFormat="1" x14ac:dyDescent="0.2">
      <c r="C502" s="44"/>
      <c r="F502" s="44"/>
    </row>
    <row r="503" spans="3:6" s="42" customFormat="1" x14ac:dyDescent="0.2">
      <c r="C503" s="44"/>
      <c r="F503" s="44"/>
    </row>
    <row r="504" spans="3:6" s="42" customFormat="1" x14ac:dyDescent="0.2">
      <c r="C504" s="44"/>
      <c r="F504" s="44"/>
    </row>
    <row r="505" spans="3:6" s="42" customFormat="1" x14ac:dyDescent="0.2">
      <c r="C505" s="44"/>
      <c r="F505" s="44"/>
    </row>
    <row r="506" spans="3:6" s="42" customFormat="1" x14ac:dyDescent="0.2">
      <c r="C506" s="44"/>
      <c r="F506" s="44"/>
    </row>
    <row r="507" spans="3:6" s="42" customFormat="1" x14ac:dyDescent="0.2">
      <c r="C507" s="44"/>
      <c r="F507" s="44"/>
    </row>
    <row r="508" spans="3:6" s="42" customFormat="1" x14ac:dyDescent="0.2">
      <c r="C508" s="44"/>
      <c r="F508" s="44"/>
    </row>
    <row r="509" spans="3:6" s="42" customFormat="1" x14ac:dyDescent="0.2">
      <c r="C509" s="44"/>
      <c r="F509" s="44"/>
    </row>
    <row r="510" spans="3:6" s="42" customFormat="1" x14ac:dyDescent="0.2">
      <c r="C510" s="44"/>
      <c r="F510" s="44"/>
    </row>
    <row r="511" spans="3:6" s="42" customFormat="1" x14ac:dyDescent="0.2">
      <c r="C511" s="44"/>
      <c r="F511" s="44"/>
    </row>
    <row r="512" spans="3:6" s="42" customFormat="1" x14ac:dyDescent="0.2">
      <c r="C512" s="44"/>
      <c r="F512" s="44"/>
    </row>
    <row r="513" spans="3:6" s="42" customFormat="1" x14ac:dyDescent="0.2">
      <c r="C513" s="44"/>
      <c r="F513" s="44"/>
    </row>
    <row r="514" spans="3:6" s="42" customFormat="1" x14ac:dyDescent="0.2">
      <c r="C514" s="44"/>
      <c r="F514" s="44"/>
    </row>
    <row r="515" spans="3:6" s="42" customFormat="1" x14ac:dyDescent="0.2">
      <c r="C515" s="44"/>
      <c r="F515" s="44"/>
    </row>
    <row r="516" spans="3:6" s="42" customFormat="1" x14ac:dyDescent="0.2">
      <c r="C516" s="44"/>
      <c r="F516" s="44"/>
    </row>
    <row r="517" spans="3:6" s="42" customFormat="1" x14ac:dyDescent="0.2">
      <c r="C517" s="44"/>
      <c r="F517" s="44"/>
    </row>
    <row r="518" spans="3:6" s="42" customFormat="1" x14ac:dyDescent="0.2">
      <c r="C518" s="44"/>
      <c r="F518" s="44"/>
    </row>
    <row r="519" spans="3:6" s="42" customFormat="1" x14ac:dyDescent="0.2">
      <c r="C519" s="44"/>
      <c r="F519" s="44"/>
    </row>
    <row r="520" spans="3:6" s="42" customFormat="1" x14ac:dyDescent="0.2">
      <c r="C520" s="44"/>
      <c r="F520" s="44"/>
    </row>
    <row r="521" spans="3:6" s="42" customFormat="1" x14ac:dyDescent="0.2">
      <c r="C521" s="44"/>
      <c r="F521" s="44"/>
    </row>
    <row r="522" spans="3:6" s="42" customFormat="1" x14ac:dyDescent="0.2">
      <c r="C522" s="44"/>
      <c r="F522" s="44"/>
    </row>
    <row r="523" spans="3:6" s="42" customFormat="1" x14ac:dyDescent="0.2">
      <c r="C523" s="44"/>
      <c r="F523" s="44"/>
    </row>
    <row r="524" spans="3:6" s="42" customFormat="1" x14ac:dyDescent="0.2">
      <c r="C524" s="44"/>
      <c r="F524" s="44"/>
    </row>
    <row r="525" spans="3:6" s="42" customFormat="1" x14ac:dyDescent="0.2">
      <c r="C525" s="44"/>
      <c r="F525" s="44"/>
    </row>
    <row r="526" spans="3:6" s="42" customFormat="1" x14ac:dyDescent="0.2">
      <c r="C526" s="44"/>
      <c r="F526" s="44"/>
    </row>
    <row r="527" spans="3:6" s="42" customFormat="1" x14ac:dyDescent="0.2">
      <c r="C527" s="44"/>
      <c r="F527" s="44"/>
    </row>
    <row r="528" spans="3:6" s="42" customFormat="1" x14ac:dyDescent="0.2">
      <c r="C528" s="44"/>
      <c r="F528" s="44"/>
    </row>
    <row r="529" spans="3:6" s="42" customFormat="1" x14ac:dyDescent="0.2">
      <c r="C529" s="44"/>
      <c r="F529" s="44"/>
    </row>
    <row r="530" spans="3:6" s="42" customFormat="1" x14ac:dyDescent="0.2">
      <c r="C530" s="44"/>
      <c r="F530" s="44"/>
    </row>
  </sheetData>
  <mergeCells count="4">
    <mergeCell ref="B14:C14"/>
    <mergeCell ref="E14:F14"/>
    <mergeCell ref="B26:C26"/>
    <mergeCell ref="E26:F26"/>
  </mergeCells>
  <conditionalFormatting sqref="J30:U30 J19:U19">
    <cfRule type="colorScale" priority="3">
      <colorScale>
        <cfvo type="min"/>
        <cfvo type="percentile" val="50"/>
        <cfvo type="max"/>
        <color rgb="FFF8696B"/>
        <color rgb="FFFFEB84"/>
        <color rgb="FF63BE7B"/>
      </colorScale>
    </cfRule>
  </conditionalFormatting>
  <conditionalFormatting sqref="J19:U19 J30:U30">
    <cfRule type="colorScale" priority="1">
      <colorScale>
        <cfvo type="num" val="0"/>
        <cfvo type="num" val="6000"/>
        <cfvo type="num" val="18000"/>
        <color rgb="FFFF0000"/>
        <color rgb="FFFFC000"/>
        <color rgb="FF00B050"/>
      </colorScale>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Rate Increase Scenario</vt:lpstr>
      <vt:lpstr>30% Losing Your Job Scenario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Alegre-Wood</dc:creator>
  <cp:lastModifiedBy>Brett Alegre-Wood</cp:lastModifiedBy>
  <dcterms:created xsi:type="dcterms:W3CDTF">2020-04-28T04:59:51Z</dcterms:created>
  <dcterms:modified xsi:type="dcterms:W3CDTF">2020-04-29T09:18:18Z</dcterms:modified>
</cp:coreProperties>
</file>